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ССР" sheetId="5" r:id="rId1"/>
    <sheet name="ЛС (объект-аналог)" sheetId="6" r:id="rId2"/>
  </sheets>
  <calcPr calcId="162913"/>
</workbook>
</file>

<file path=xl/calcChain.xml><?xml version="1.0" encoding="utf-8"?>
<calcChain xmlns="http://schemas.openxmlformats.org/spreadsheetml/2006/main">
  <c r="H44" i="5" l="1"/>
  <c r="H20" i="5"/>
  <c r="H18" i="5"/>
  <c r="G36" i="5"/>
  <c r="D22" i="5"/>
  <c r="D18" i="5"/>
  <c r="F38" i="5" l="1"/>
  <c r="E38" i="5"/>
  <c r="D38" i="5"/>
  <c r="H36" i="5"/>
  <c r="D33" i="5"/>
  <c r="G19" i="5"/>
  <c r="F19" i="5"/>
  <c r="E19" i="5"/>
  <c r="D19" i="5"/>
  <c r="G16" i="5"/>
  <c r="E16" i="5"/>
  <c r="H15" i="5"/>
  <c r="D20" i="5" l="1"/>
  <c r="D23" i="5" s="1"/>
  <c r="D24" i="5" s="1"/>
  <c r="E20" i="5"/>
  <c r="F20" i="5"/>
  <c r="F22" i="5" s="1"/>
  <c r="G20" i="5"/>
  <c r="H19" i="5"/>
  <c r="H16" i="5"/>
  <c r="G22" i="5" l="1"/>
  <c r="G23" i="5" s="1"/>
  <c r="G24" i="5" s="1"/>
  <c r="G26" i="5" s="1"/>
  <c r="E22" i="5"/>
  <c r="E23" i="5" s="1"/>
  <c r="D26" i="5"/>
  <c r="F23" i="5"/>
  <c r="F24" i="5" s="1"/>
  <c r="E24" i="5" l="1"/>
  <c r="H23" i="5"/>
  <c r="H22" i="5"/>
  <c r="F26" i="5"/>
  <c r="F28" i="5" s="1"/>
  <c r="F29" i="5" s="1"/>
  <c r="F34" i="5" s="1"/>
  <c r="F39" i="5" s="1"/>
  <c r="F41" i="5" s="1"/>
  <c r="F42" i="5" s="1"/>
  <c r="F44" i="5" s="1"/>
  <c r="F46" i="5" s="1"/>
  <c r="F45" i="5" s="1"/>
  <c r="H24" i="5"/>
  <c r="D28" i="5"/>
  <c r="G27" i="5" l="1"/>
  <c r="E26" i="5"/>
  <c r="E28" i="5" s="1"/>
  <c r="E29" i="5" s="1"/>
  <c r="E34" i="5" s="1"/>
  <c r="E39" i="5" s="1"/>
  <c r="E41" i="5" s="1"/>
  <c r="E42" i="5" s="1"/>
  <c r="E44" i="5" s="1"/>
  <c r="E46" i="5" s="1"/>
  <c r="E45" i="5" s="1"/>
  <c r="D29" i="5"/>
  <c r="H26" i="5" l="1"/>
  <c r="G28" i="5"/>
  <c r="G29" i="5" s="1"/>
  <c r="H29" i="5" s="1"/>
  <c r="H27" i="5"/>
  <c r="D34" i="5"/>
  <c r="H28" i="5" l="1"/>
  <c r="G32" i="5"/>
  <c r="H32" i="5" s="1"/>
  <c r="D39" i="5"/>
  <c r="D41" i="5" s="1"/>
  <c r="H37" i="5" l="1"/>
  <c r="G38" i="5"/>
  <c r="D42" i="5"/>
  <c r="D44" i="5" s="1"/>
  <c r="D46" i="5" s="1"/>
  <c r="D45" i="5" s="1"/>
  <c r="H38" i="5" l="1"/>
  <c r="G31" i="5" s="1"/>
  <c r="G33" i="5" l="1"/>
  <c r="G34" i="5" s="1"/>
  <c r="H31" i="5"/>
  <c r="H33" i="5" s="1"/>
  <c r="H34" i="5" l="1"/>
  <c r="G39" i="5"/>
  <c r="G41" i="5" l="1"/>
  <c r="G42" i="5" s="1"/>
  <c r="G44" i="5" s="1"/>
  <c r="H39" i="5"/>
  <c r="H41" i="5" s="1"/>
  <c r="H42" i="5" s="1"/>
  <c r="H46" i="5" s="1"/>
  <c r="G46" i="5" l="1"/>
  <c r="G45" i="5" s="1"/>
  <c r="H45" i="5"/>
  <c r="D3" i="5"/>
</calcChain>
</file>

<file path=xl/sharedStrings.xml><?xml version="1.0" encoding="utf-8"?>
<sst xmlns="http://schemas.openxmlformats.org/spreadsheetml/2006/main" count="477" uniqueCount="292">
  <si>
    <t>2</t>
  </si>
  <si>
    <t>Система выпуска сметной документации A0 v. 2.3.7.5 Copyright InfoStroy Ltd.</t>
  </si>
  <si>
    <t>Образец  №4</t>
  </si>
  <si>
    <t>ЛОКАЛЬНАЯ СМЕТА №2-12</t>
  </si>
  <si>
    <t>Охранно-пожарная сигнализация</t>
  </si>
  <si>
    <t>Основание:</t>
  </si>
  <si>
    <t>проект шифр 4095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</si>
  <si>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</si>
  <si>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</si>
  <si>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</si>
  <si>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</si>
  <si>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</si>
  <si>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ТСНБ-2001 РК ред. 2014 с пересчетом в цены  4 квартала 2015 года</t>
  </si>
  <si>
    <t>№
п/п</t>
  </si>
  <si>
    <t>Шифр и номер позиции норматива</t>
  </si>
  <si>
    <t>Наименование работ и затрат</t>
  </si>
  <si>
    <t>Количество и единица
измерения</t>
  </si>
  <si>
    <t>Стоимость единицы, руб.</t>
  </si>
  <si>
    <t>Общая стоимость, руб.</t>
  </si>
  <si>
    <t xml:space="preserve">Затраты труда рабочих, не занятых обслуживанием машин, чел-ч 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</si>
  <si>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</si>
  <si>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</si>
  <si>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</si>
  <si>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</si>
  <si>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</si>
  <si>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</si>
  <si>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</si>
  <si>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</si>
  <si>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</si>
  <si>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</si>
  <si>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</si>
  <si>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</si>
  <si>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</si>
  <si>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</si>
  <si>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Строительно-монтажные работы</t>
  </si>
  <si>
    <t>1</t>
  </si>
  <si>
    <t>ТЕР-09-05-006-01
 МДС 81-35.2004 прил.1 тб.1 п.4 Козп=1,15 Кэм=1,15 МДС 81-35.2004 прил.1 тб.1 п.5 Козп=1,20 Кэм=1,20</t>
  </si>
  <si>
    <t>Резка стального профилированного настила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</si>
  <si>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м реза</t>
  </si>
  <si>
    <t>ТЕР-01-02-057-01
 МДС 81-35.2004 прил.1 тб.1 п.4 Козп=1,15 Кэм=1,15 МДС 81-35.2004 прил.1 тб.1 п.5 Козп=1,20 Кэм=1,20</t>
  </si>
  <si>
    <t>Разработка грунта вручную в траншеях глубиной до 2 м без креплений с откосами,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</si>
  <si>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100м3 грунта</t>
  </si>
  <si>
    <t>ТЕР-01-02-061-01
 МДС 81-35.2004 прил.1 тб.1 п.4 Козп=1,15 Кэм=1,15 МДС 81-35.2004 прил.1 тб.1 п.5 Козп=1,20 Кэм=1,20</t>
  </si>
  <si>
    <t>Засыпка вручную траншей, пазух котлованов и ям,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</si>
  <si>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ТССЦпг-408-0122</t>
  </si>
  <si>
    <t>Песок природный для строительных работ средний</t>
  </si>
  <si>
    <t>м3</t>
  </si>
  <si>
    <t>ТЕР-34-02-003-01
 МДС 81-35.2004 прил.1 тб.1 п.4 Козп=1,15 Кэм=1,15 МДС 81-35.2004 прил.1 тб.1 п.5 Козп=1,20 Кэм=1,20</t>
  </si>
  <si>
    <t>Устройство трубопроводов из полиэтиленовых труб до 2 отверстий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</si>
  <si>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канало/километр трубопро</t>
  </si>
  <si>
    <t>ТЕРм-10-08-001-01
 МДС 81-35.2004 п.4.6; прил.1 тб.2 п.5 Козп=1,20; Кэм=1,20 МДС 81-35.2004 п.4.6; прил.1 тб.2 п.4 Козп=1,15 Кэм=1,15</t>
  </si>
  <si>
    <t>Приборы ПС приемно-контрольные, пусковые, концентратор блок базовый на 10 лучей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</si>
  <si>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шт</t>
  </si>
  <si>
    <t>ТЕРм-10-08-003-06
 МДС 81-35.2004 п.4.6; прил.1 тб.2 п.5 Козп=1,20; Кэм=1,20 МДС 81-35.2004 п.4.6; прил.1 тб.2 п.4 Козп=1,15 Кэм=1,15</t>
  </si>
  <si>
    <t>Устройство оптико-(фото)электрическое, блок питания и контроля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</si>
  <si>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ТЕРм-10-08-002-02
 МДС 81-35.2004 п.4.6; прил.1 тб.2 п.5 Козп=1,20; Кэм=1,20 МДС 81-35.2004 п.4.6; прил.1 тб.2 п.4 Козп=1,15 Кэм=1,15</t>
  </si>
  <si>
    <t>Извещатель ПС автоматический дымовой, фотоэлектрический, радиоизотопный, световой в нормальном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</si>
  <si>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ТЕРм-10-06-037-12
 МДС 81-35.2004 п.4.6; прил.1 тб.2 п.5 Козп=1,20; Кэм=1,20 МДС 81-35.2004 п.4.6; прил.1 тб.2 п.4 Козп=1,15 Кэм=1,15</t>
  </si>
  <si>
    <t>Коробка оконечная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</si>
  <si>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100шт</t>
  </si>
  <si>
    <t>ТЕРм-10-08-002-04
 МДС 81-35.2004 п.4.6; прил.1 тб.2 п.5 Козп=1,20; Кэм=1,20 МДС 81-35.2004 п.4.6; прил.1 тб.2 п.4 Козп=1,15 Кэм=1,15</t>
  </si>
  <si>
    <t>Извещатель ОС автоматический контактный, магнитоконтактный на открывание окон, дверей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</si>
  <si>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ТЕРм-10-08-003-05
 МДС 81-35.2004 п.4.6; прил.1 тб.2 п.5 Козп=1,20; Кэм=1,20 МДС 81-35.2004 п.4.6; прил.1 тб.2 п.4 Козп=1,15 Кэм=1,15</t>
  </si>
  <si>
    <t>Устройство оптико-(фото)электрическое, прибор оптико-электрический в одноблочном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</si>
  <si>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12</t>
  </si>
  <si>
    <t>ТЕРм-08-03-573-04
 МДС 81-35.2004 п.4.6; прил.1 тб.2 п.5 Козп=1,20; Кэм=1,20 МДС 81-35.2004 п.4.6; прил.1 тб.2 п.4 Козп=1,15 Кэм=1,15</t>
  </si>
  <si>
    <t>Шкаф (пульт) управления навесной, высота, ширина и глубина до 600х600х350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</si>
  <si>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13</t>
  </si>
  <si>
    <t>ТЕРм-10-06-034-05
 МДС 81-35.2004 п.4.6; прил.1 тб.2 п.5 Козп=1,20; Кэм=1,20 МДС 81-35.2004 п.4.6; прил.1 тб.2 п.4 Козп=1,15 Кэм=1,15</t>
  </si>
  <si>
    <t>Бокс для телефонных кабелей (зарядка и установка), емкость бокса до 50х2, оболочка кабеля пластмассовая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</si>
  <si>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бокс</t>
  </si>
  <si>
    <t>14</t>
  </si>
  <si>
    <t>ТЕРм-10-06-010-22
 МДС 81-35.2004 п.4.6; прил.1 тб.2 п.5 Козп=1,20; Кэм=1,20 МДС 81-35.2004 п.4.6; прил.1 тб.2 п.4 Козп=1,15 Кэм=1,15</t>
  </si>
  <si>
    <t>Устройство оконечное кабельное УОК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</si>
  <si>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устройство</t>
  </si>
  <si>
    <t>15</t>
  </si>
  <si>
    <t>ТЕРм-10-08-019-01
 МДС 81-35.2004 п.4.6; прил.1 тб.2 п.5 Козп=1,20; Кэм=1,20 МДС 81-35.2004 п.4.6; прил.1 тб.2 п.4 Козп=1,15 Кэм=1,15</t>
  </si>
  <si>
    <t>Коробка ответвительная на стене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</si>
  <si>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16</t>
  </si>
  <si>
    <t>ТЕРм-08-02-408-02
 МДС 81-35.2004 п.4.6; прил.1 тб.2 п.5 Козп=1,20; Кэм=1,20 МДС 81-35.2004 п.4.6; прил.1 тб.2 п.4 Козп=1,15 Кэм=1,15</t>
  </si>
  <si>
    <t>Труба стальная во взрывоопасных и пожароопасных помещениях по установленным конструкциям, с креплением накладными скобами, диаметр до 40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</si>
  <si>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</t>
  </si>
  <si>
    <t>17</t>
  </si>
  <si>
    <t>18</t>
  </si>
  <si>
    <t>ТССЦпг-103-0017</t>
  </si>
  <si>
    <t>Трубы стальные сварные водогазопроводные с резьбой черные обыкновенные (неоцинкованные), диаметр условного прохода 40 мм, толщина стенки 3,5 мм</t>
  </si>
  <si>
    <t>м</t>
  </si>
  <si>
    <t>19</t>
  </si>
  <si>
    <t>20</t>
  </si>
  <si>
    <t>ТССЦпг-103-0003</t>
  </si>
  <si>
    <t>Трубы стальные сварные водогазопроводные с резьбой черные легкие (неоцинкованные) диаметр условного прохода 25 мм, толщина стенки 2,8 мм</t>
  </si>
  <si>
    <t>21</t>
  </si>
  <si>
    <t>ТЕРм-08-02-145-01
 МДС 81-35.2004 п.4.6; прил.1 тб.2 п.5 Козп=1,20; Кэм=1,20 МДС 81-35.2004 п.4.6; прил.1 тб.2 п.4 Козп=1,15 Кэм=1,15</t>
  </si>
  <si>
    <t>Кабель до 35 кВ, прокладываемый по дну канала без креплений,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</si>
  <si>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 кабеля</t>
  </si>
  <si>
    <t>22</t>
  </si>
  <si>
    <t>ТЕРм-08-02-147-01
 МДС 81-35.2004 п.4.6; прил.1 тб.2 п.5 Козп=1,20; Кэм=1,20 МДС 81-35.2004 п.4.6; прил.1 тб.2 п.4 Козп=1,15 Кэм=1,15</t>
  </si>
  <si>
    <t>Кабель до 35 кВ по установленным конструкциям и лоткам с креплением на поворотах и в конце трассы,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</si>
  <si>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23</t>
  </si>
  <si>
    <t>ТЕРм-08-02-148-01
 МДС 81-35.2004 п.4.6; прил.1 тб.2 п.5 Козп=1,20; Кэм=1,20 МДС 81-35.2004 п.4.6; прил.1 тб.2 п.4 Козп=1,15 Кэм=1,15</t>
  </si>
  <si>
    <t>Кабель до 35 кВ в проложенных трубах, блоках и коробах,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</si>
  <si>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24</t>
  </si>
  <si>
    <t>ТЕРм-08-02-396-01
 МДС 81-35.2004 п.4.6; прил.1 тб.2 п.5 Козп=1,20; Кэм=1,20 МДС 81-35.2004 п.4.6; прил.1 тб.2 п.4 Козп=1,15 Кэм=1,15</t>
  </si>
  <si>
    <t>Короб металлический на конструкциях, кронштейнах, по фермам и колоннам, длина 2 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</si>
  <si>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25</t>
  </si>
  <si>
    <t>ТЕРм-08-02-152-08
 МДС 81-35.2004 п.4.6; прил.1 тб.2 п.5 Козп=1,20; Кэм=1,20 МДС 81-35.2004 п.4.6; прил.1 тб.2 п.4 Козп=1,15 Кэм=1,15</t>
  </si>
  <si>
    <t>Полка кабельная, устанавливаемая на стойках, масса до 0,7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</si>
  <si>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26</t>
  </si>
  <si>
    <t>ТЕРм-08-02-409-02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</si>
  <si>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</si>
  <si>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27</t>
  </si>
  <si>
    <t>ТЕРм-08-02-409-03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</si>
  <si>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63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</si>
  <si>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28</t>
  </si>
  <si>
    <t>ТЕРм-10-05-001-17
 МДС 81-35.2004 п.4.6; прил.1 тб.2 п.5 Козп=1,20; Кэм=1,20 МДС 81-35.2004 п.4.6; прил.1 тб.2 п.4 Козп=1,15 Кэм=1,15</t>
  </si>
  <si>
    <t>Сдача работ с контрольными измерениями для одного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</si>
  <si>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измерение</t>
  </si>
  <si>
    <t>29</t>
  </si>
  <si>
    <t>ТЕРм-10-05-001-18
 МДС 81-35.2004 п.4.6; прил.1 тб.2 п.5 Козп=1,20; Кэм=1,20 МДС 81-35.2004 п.4.6; прил.1 тб.2 п.4 Козп=1,15 Кэм=1,15</t>
  </si>
  <si>
    <t>Сдача работ с контрольными измерениями для каждого последующего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</si>
  <si>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30</t>
  </si>
  <si>
    <t>ТЕРм-08-02-155-01
 МДС 81-35.2004 п.4.6; прил.1 тб.2 п.5 Козп=1,20; Кэм=1,20 МДС 81-35.2004 п.4.6; прил.1 тб.2 п.4 Козп=1,15 Кэм=1,15</t>
  </si>
  <si>
    <t>Герметизация проходов при вводе кабелей во взрывоопасные помещения уплотнительной массой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</si>
  <si>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проход кабеля</t>
  </si>
  <si>
    <t>31</t>
  </si>
  <si>
    <t>ТЕРм-10-06-032-01
 МДС 81-35.2004 п.4.6; прил.1 тб.2 п.5 Козп=1,20; Кэм=1,20 МДС 81-35.2004 п.4.6; прил.1 тб.2 п.4 Козп=1,15 Кэм=1,15</t>
  </si>
  <si>
    <t>Комплекс измерений постоянным током смонтированных парных кабелей до и после включения в оконечные устройства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</si>
  <si>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100пар</t>
  </si>
  <si>
    <t>32</t>
  </si>
  <si>
    <t>ТЕРм-08-02-144-01
 МДС 81-35.2004 п.4.6; прил.1 тб.2 п.5 Козп=1,20; Кэм=1,20 МДС 81-35.2004 п.4.6; прил.1 тб.2 п.4 Козп=1,15 Кэм=1,15</t>
  </si>
  <si>
    <t>Присоединение к зажимам жил проводов или кабелей сечением до 2,5 мм2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</si>
  <si>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Итого: Строительно-монтажные работы</t>
  </si>
  <si>
    <t/>
  </si>
  <si>
    <t>Материалы</t>
  </si>
  <si>
    <t>33</t>
  </si>
  <si>
    <t>Прайс-лист</t>
  </si>
  <si>
    <t>Коробка монтажная огнестойкая КМ-0-3</t>
  </si>
  <si>
    <t>ШТ</t>
  </si>
  <si>
    <t>34</t>
  </si>
  <si>
    <t>Коробка коммутационная JB-730</t>
  </si>
  <si>
    <t>35</t>
  </si>
  <si>
    <t>Металлорукав 10</t>
  </si>
  <si>
    <t>М</t>
  </si>
  <si>
    <t>36</t>
  </si>
  <si>
    <t>Крепеж клипса для металлорукава</t>
  </si>
  <si>
    <t>37</t>
  </si>
  <si>
    <t>Труба ПНД 16</t>
  </si>
  <si>
    <t>38</t>
  </si>
  <si>
    <t>Хомут для крепления трубы</t>
  </si>
  <si>
    <t>39</t>
  </si>
  <si>
    <t>Кабельный канал ТМС 40/1*17</t>
  </si>
  <si>
    <t>40</t>
  </si>
  <si>
    <t>Кабельный канал ТМС 22/1*10</t>
  </si>
  <si>
    <t>41</t>
  </si>
  <si>
    <t>Кабель огнестойкий для систем пожарной безопасности КСРЭВ нг(А)-FRLS 2*0.5</t>
  </si>
  <si>
    <t>КМ</t>
  </si>
  <si>
    <t>42</t>
  </si>
  <si>
    <t>Кабель огнестойкий для систем пожарной безопасности КСРЭВ нг(А)-FRLS 2*0.8</t>
  </si>
  <si>
    <t>43</t>
  </si>
  <si>
    <t>Кабель огнестойкий для систем пожарной безопасности КСРЭВ нг(А)-FRLS 1*2*0.8</t>
  </si>
  <si>
    <t>44</t>
  </si>
  <si>
    <t>Кабель для монтажа систем сигнализации КСВЭВ 2,*08</t>
  </si>
  <si>
    <t>45</t>
  </si>
  <si>
    <t>Автомат Legrand 16F</t>
  </si>
  <si>
    <t>46</t>
  </si>
  <si>
    <t>Диод 208А</t>
  </si>
  <si>
    <t>47</t>
  </si>
  <si>
    <t xml:space="preserve">Диод </t>
  </si>
  <si>
    <t>48</t>
  </si>
  <si>
    <t>Резистор С2-33Н-0,21-1</t>
  </si>
  <si>
    <t>49</t>
  </si>
  <si>
    <t>Резистор С2-33Н-0,21-1,5</t>
  </si>
  <si>
    <t>50</t>
  </si>
  <si>
    <t>Резистор С2-33Н-0,21-4,7</t>
  </si>
  <si>
    <t>51</t>
  </si>
  <si>
    <t>Резистор С2-33Н-0,21-10</t>
  </si>
  <si>
    <t>Итого: Материалы</t>
  </si>
  <si>
    <t>Оборудование</t>
  </si>
  <si>
    <t>52</t>
  </si>
  <si>
    <t>БОЛИД</t>
  </si>
  <si>
    <t>Пульт контроля и управления С2000М</t>
  </si>
  <si>
    <t>53</t>
  </si>
  <si>
    <t>Прибор приемно-контрольный охранно-пожарный "Сигнал-10"</t>
  </si>
  <si>
    <t>54</t>
  </si>
  <si>
    <t>Блок контрольно-пусковой "С2000-КПБ"</t>
  </si>
  <si>
    <t>55</t>
  </si>
  <si>
    <t>Блок сигнально-пусковой "С2000-СП1"</t>
  </si>
  <si>
    <t>56</t>
  </si>
  <si>
    <t>Контроллер двухпроводной линии связи С2000-КДС</t>
  </si>
  <si>
    <t>57</t>
  </si>
  <si>
    <t>Блок расширения шлейфов сигнализации "БРШС-Еx" исполнение2</t>
  </si>
  <si>
    <t>58</t>
  </si>
  <si>
    <t>Резервированный источник питания РИП-12</t>
  </si>
  <si>
    <t>59</t>
  </si>
  <si>
    <t>Резервированный источник питания РИП-12В-1А-7Ач</t>
  </si>
  <si>
    <t>60</t>
  </si>
  <si>
    <t>Извещатель пожарный дымовой ИП 212-ЗСУМ</t>
  </si>
  <si>
    <t>61</t>
  </si>
  <si>
    <t>Извещатель пожарный дымовой ИП 212-ЗСУМ (в запас)</t>
  </si>
  <si>
    <t>62</t>
  </si>
  <si>
    <t>Извещатель пожарный дымовой ИП 212-120 ИПД-Ех</t>
  </si>
  <si>
    <t>63</t>
  </si>
  <si>
    <t>Извещатель пожарный дымовой ИП 212-120 ИПД-Ех (в запас)</t>
  </si>
  <si>
    <t>64</t>
  </si>
  <si>
    <t>Извещатель пожарный ручной ИПР-ЗСУМ</t>
  </si>
  <si>
    <t>65</t>
  </si>
  <si>
    <t>Извещатель пожарный ручной ИПР-ЗСУМ (в запас)</t>
  </si>
  <si>
    <t>66</t>
  </si>
  <si>
    <t>Извещатель пожарный ручной ИП-535-27 ИПР-Ех</t>
  </si>
  <si>
    <t>67</t>
  </si>
  <si>
    <t>Извещатель пожарный ручной ИП-535-27 ИПР-Ех (в запас)</t>
  </si>
  <si>
    <t>68</t>
  </si>
  <si>
    <t>Извещатель охранный объемный оптико-электронный ИО409-40</t>
  </si>
  <si>
    <t>69</t>
  </si>
  <si>
    <t>Извещатель охранный объемный оптико-электронный ИО409-32</t>
  </si>
  <si>
    <t>70</t>
  </si>
  <si>
    <t>Извещатель охранный магнитоконтактный ИО 102-20</t>
  </si>
  <si>
    <t>71</t>
  </si>
  <si>
    <t>оповещатель  пожарный световой с надписью "Выход" Блик-С-12</t>
  </si>
  <si>
    <t>72</t>
  </si>
  <si>
    <t>Звуковой оповещатель  пожарный ТОН-1С-12</t>
  </si>
  <si>
    <t>73</t>
  </si>
  <si>
    <t>Бокс 2*17Ач-12В</t>
  </si>
  <si>
    <t>74</t>
  </si>
  <si>
    <t>Аккумуляторная батарея 12В, 7 А*ч</t>
  </si>
  <si>
    <t>75</t>
  </si>
  <si>
    <t>Аккумуляторная батарея 12В, 17 А*ч</t>
  </si>
  <si>
    <t>Итого: Оборудование</t>
  </si>
  <si>
    <t>Основная зарплата</t>
  </si>
  <si>
    <t>Эксплуатация машин</t>
  </si>
  <si>
    <t>в тч ЗП машинистов</t>
  </si>
  <si>
    <t>Материальные затраты</t>
  </si>
  <si>
    <t>Сметная стоимость оборудования</t>
  </si>
  <si>
    <t>Транспортировка, заготовительно-складские, упаковка для оборудования (6+1,2+1,5 =8,7)</t>
  </si>
  <si>
    <t>8,7 %</t>
  </si>
  <si>
    <t>ФОТ</t>
  </si>
  <si>
    <t>Накладные расходы</t>
  </si>
  <si>
    <t>Сметная прибыль</t>
  </si>
  <si>
    <t xml:space="preserve">Итого по смете </t>
  </si>
  <si>
    <t xml:space="preserve">Сводный сметный расчет в сумме: </t>
  </si>
  <si>
    <t xml:space="preserve">В том числе возвратных сумм: </t>
  </si>
  <si>
    <t>(наименование стройки)</t>
  </si>
  <si>
    <t>Глава 1. Подготовка территории строительства</t>
  </si>
  <si>
    <t>Глава 2. Основные объекты строительства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</si>
  <si>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</si>
  <si>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</si>
  <si>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работы, авторский надзор</t>
  </si>
  <si>
    <t>Прочие</t>
  </si>
  <si>
    <t>Номера смет и расчетов</t>
  </si>
  <si>
    <t>письмо №468 от 21.06.10г</t>
  </si>
  <si>
    <t>Приказ № 421/пр от 04.08. 2020 года, .п.173</t>
  </si>
  <si>
    <t>ИТОГО ПО ГЛАВЕ 1</t>
  </si>
  <si>
    <t>ИТОГО ПО ГЛАВЕ 2</t>
  </si>
  <si>
    <t>ГЛАВА1-7</t>
  </si>
  <si>
    <t>ИТОГО ПО ГЛАВЕ 8</t>
  </si>
  <si>
    <t>ИТОГО ПО ГЛАВАМ 1-8</t>
  </si>
  <si>
    <t>ИТОГО ПО ГЛАВЕ 9</t>
  </si>
  <si>
    <t>ИТОГО ПО ГЛАВАМ 1-9</t>
  </si>
  <si>
    <t>Затраты на осуществление строительного контроля 2,14%</t>
  </si>
  <si>
    <t>ИТОГО ПО ГЛАВЕ 10</t>
  </si>
  <si>
    <t>ИТОГО ПО ГЛАВАМ 1-10</t>
  </si>
  <si>
    <t>Проектные работы</t>
  </si>
  <si>
    <t>Авторский надзор 0,2%</t>
  </si>
  <si>
    <t>ИТОГО ПО ГЛАВЕ 12</t>
  </si>
  <si>
    <t>ИТОГО ПО ГЛАВАМ 1-12</t>
  </si>
  <si>
    <t>Непредвиденные работы и затраты 3%</t>
  </si>
  <si>
    <t>ИТОГО</t>
  </si>
  <si>
    <t>ВСЕГО БЕЗ НДС</t>
  </si>
  <si>
    <t>ИТОГО ПО СВОДНОМУ СМЕТНОМУ РАСЧЕТУ</t>
  </si>
  <si>
    <t>0,000</t>
  </si>
  <si>
    <t>Сметная стоимость, тыс. руб.</t>
  </si>
  <si>
    <t>строительных работ</t>
  </si>
  <si>
    <t>монтажных работ</t>
  </si>
  <si>
    <t>оборудова-
ния, мебели и инвентаря</t>
  </si>
  <si>
    <t>тыс. руб.</t>
  </si>
  <si>
    <t>прочих затрат</t>
  </si>
  <si>
    <t>Общая сметная стоимость</t>
  </si>
  <si>
    <t xml:space="preserve">СВОДНЫЙ СМЕТНЫЙ РАСЧЕТ СТОИМОСТИ СТРОИТЕЛЬСТВА № </t>
  </si>
  <si>
    <t>ЛС №2-12</t>
  </si>
  <si>
    <t>ГСН 81-05-01 Прил. 1 п. 2.7</t>
  </si>
  <si>
    <t>Временные здания и сооружения  2,5%</t>
  </si>
  <si>
    <t>Содержание заказчика/застройщика 1,3%</t>
  </si>
  <si>
    <t xml:space="preserve">Глава 10. Затраты на содержание </t>
  </si>
  <si>
    <t>Производство работ в зимнее время 2,9 х 1,1 = 3,19%</t>
  </si>
  <si>
    <t>ГСН 81-05-02-2007</t>
  </si>
  <si>
    <t>Затраты на премирование за ввод объекта в эксплуатацию 2,13%</t>
  </si>
  <si>
    <t>'Приказ Росстроя от 15.02.05№36</t>
  </si>
  <si>
    <t>МДС 81- 35.2004</t>
  </si>
  <si>
    <t>НДС 18%</t>
  </si>
  <si>
    <t>Письмо госстроя ССР №1-д от 10.10.1991, разд.II п.2а</t>
  </si>
  <si>
    <t>Составлен в ценах по состоянию на 4 кв. 2015 года</t>
  </si>
  <si>
    <t>Охранно-пожарная сигнализация  (Техническое перевооружение ПС-41 "Олонец")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</si>
</sst>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"/>
    <numFmt numFmtId="165" formatCode="0.000"/>
    <numFmt numFmtId="166" formatCode="0.00000"/>
  </numFmts>
  <fonts count="19" x14ac:knownFonts="1"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b/>
      <i/>
      <sz val="7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center"/>
    </xf>
    <xf numFmtId="0" fontId="4" fillId="0" borderId="0">
      <alignment horizontal="center" vertical="center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left"/>
    </xf>
    <xf numFmtId="0" fontId="4" fillId="0" borderId="0">
      <alignment horizontal="right"/>
    </xf>
    <xf numFmtId="0" fontId="4" fillId="0" borderId="0">
      <alignment horizontal="left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1" fillId="0" borderId="6">
      <alignment horizontal="center" vertical="center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5" fillId="0" borderId="2">
      <alignment horizontal="center" vertical="center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5" fillId="0" borderId="8">
      <alignment horizontal="left" vertical="top"/>
    </xf>
    <xf numFmtId="0" fontId="6" fillId="0" borderId="8">
      <alignment horizontal="right" vertical="top"/>
    </xf>
    <xf numFmtId="0" fontId="5" fillId="0" borderId="8">
      <alignment horizontal="right" vertical="top"/>
    </xf>
    <xf numFmtId="0" fontId="5" fillId="0" borderId="0">
      <alignment horizontal="right" vertical="top"/>
    </xf>
    <xf numFmtId="0" fontId="6" fillId="0" borderId="0">
      <alignment horizontal="right" vertical="top"/>
    </xf>
    <xf numFmtId="0" fontId="5" fillId="0" borderId="0">
      <alignment horizontal="right" vertical="top"/>
    </xf>
    <xf numFmtId="0" fontId="5" fillId="0" borderId="1">
      <alignment horizontal="right" vertical="top"/>
    </xf>
    <xf numFmtId="0" fontId="7" fillId="0" borderId="1">
      <alignment horizontal="left" vertical="top"/>
    </xf>
    <xf numFmtId="0" fontId="7" fillId="0" borderId="1">
      <alignment horizontal="right" vertical="top"/>
    </xf>
    <xf numFmtId="0" fontId="7" fillId="0" borderId="1">
      <alignment horizontal="right" vertical="top"/>
    </xf>
    <xf numFmtId="43" fontId="8" fillId="0" borderId="0" applyFont="0" applyFill="0" applyBorder="0" applyAlignment="0" applyProtection="0"/>
  </cellStyleXfs>
  <cellXfs count="180">
    <xf numFmtId="0" fontId="0" fillId="0" borderId="0" xfId="0"/>
    <xf numFmtId="0" fontId="1" fillId="0" borderId="1" xfId="16" quotePrefix="1" applyAlignment="1">
      <alignment horizontal="center" vertical="center" wrapText="1"/>
    </xf>
    <xf numFmtId="0" fontId="1" fillId="0" borderId="1" xfId="18" quotePrefix="1" applyAlignment="1">
      <alignment horizontal="center" vertical="center" wrapText="1"/>
    </xf>
    <xf numFmtId="0" fontId="1" fillId="0" borderId="1" xfId="17" quotePrefix="1" applyAlignment="1">
      <alignment horizontal="center" vertical="center" wrapText="1"/>
    </xf>
    <xf numFmtId="0" fontId="1" fillId="0" borderId="3" xfId="21" quotePrefix="1" applyAlignment="1">
      <alignment horizontal="center" vertical="center" wrapText="1"/>
    </xf>
    <xf numFmtId="0" fontId="1" fillId="0" borderId="1" xfId="22" quotePrefix="1" applyAlignment="1">
      <alignment horizontal="center" vertical="center" wrapText="1"/>
    </xf>
    <xf numFmtId="0" fontId="1" fillId="0" borderId="1" xfId="27" applyNumberFormat="1" applyAlignment="1">
      <alignment horizontal="right" vertical="top" wrapText="1"/>
    </xf>
    <xf numFmtId="0" fontId="1" fillId="0" borderId="1" xfId="28" quotePrefix="1" applyAlignment="1">
      <alignment horizontal="right" vertical="top" wrapText="1"/>
    </xf>
    <xf numFmtId="0" fontId="1" fillId="0" borderId="1" xfId="27" applyAlignment="1">
      <alignment horizontal="right" vertical="top" wrapText="1"/>
    </xf>
    <xf numFmtId="0" fontId="5" fillId="0" borderId="8" xfId="31" applyAlignment="1">
      <alignment horizontal="right" vertical="top" wrapText="1"/>
    </xf>
    <xf numFmtId="0" fontId="6" fillId="0" borderId="0" xfId="33" applyNumberFormat="1" applyAlignment="1">
      <alignment horizontal="right" vertical="top" wrapText="1"/>
    </xf>
    <xf numFmtId="0" fontId="5" fillId="0" borderId="0" xfId="34" quotePrefix="1" applyAlignment="1">
      <alignment horizontal="right" vertical="top" wrapText="1"/>
    </xf>
    <xf numFmtId="0" fontId="6" fillId="0" borderId="8" xfId="30" applyAlignment="1">
      <alignment horizontal="right" vertical="top" wrapText="1"/>
    </xf>
    <xf numFmtId="0" fontId="6" fillId="0" borderId="0" xfId="33" applyAlignment="1">
      <alignment horizontal="right" vertical="top" wrapText="1"/>
    </xf>
    <xf numFmtId="0" fontId="7" fillId="0" borderId="1" xfId="37" quotePrefix="1" applyAlignment="1">
      <alignment horizontal="right" vertical="top" wrapText="1"/>
    </xf>
    <xf numFmtId="0" fontId="1" fillId="0" borderId="1" xfId="16" quotePrefix="1" applyBorder="1" applyAlignment="1">
      <alignment horizontal="center" vertical="center" wrapText="1"/>
    </xf>
    <xf numFmtId="0" fontId="1" fillId="0" borderId="1" xfId="20" quotePrefix="1" applyBorder="1" applyAlignment="1">
      <alignment horizontal="center" vertical="center" wrapText="1"/>
    </xf>
    <xf numFmtId="0" fontId="1" fillId="0" borderId="1" xfId="22" quotePrefix="1" applyBorder="1" applyAlignment="1">
      <alignment horizontal="center" vertical="center" wrapText="1"/>
    </xf>
    <xf numFmtId="0" fontId="1" fillId="0" borderId="1" xfId="23" quotePrefix="1" applyBorder="1" applyAlignment="1">
      <alignment horizontal="center" vertical="center" wrapText="1"/>
    </xf>
    <xf numFmtId="0" fontId="1" fillId="2" borderId="1" xfId="27" applyNumberFormat="1" applyFill="1" applyAlignment="1">
      <alignment horizontal="right" vertical="top"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0" fillId="0" borderId="0" xfId="0" applyAlignment="1">
      <alignment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4" quotePrefix="1" applyFill="1" applyBorder="1" applyAlignment="1">
      <alignment horizontal="right" vertical="top" wrapText="1"/>
    </xf>
    <xf numFmtId="0" fontId="0" fillId="3" borderId="0" xfId="0" applyFill="1" applyBorder="1" applyAlignment="1">
      <alignment wrapText="1"/>
    </xf>
    <xf numFmtId="0" fontId="6" fillId="3" borderId="0" xfId="33" applyFill="1" applyBorder="1" applyAlignment="1">
      <alignment horizontal="right" vertical="top" wrapText="1"/>
    </xf>
    <xf numFmtId="0" fontId="7" fillId="3" borderId="0" xfId="37" quotePrefix="1" applyFill="1" applyBorder="1" applyAlignment="1">
      <alignment horizontal="right" vertical="top" wrapText="1"/>
    </xf>
    <xf numFmtId="0" fontId="0" fillId="3" borderId="0" xfId="0" applyFill="1" applyBorder="1"/>
    <xf numFmtId="0" fontId="9" fillId="0" borderId="0" xfId="0" applyFont="1" applyFill="1" applyAlignment="1">
      <alignment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1" fontId="12" fillId="0" borderId="1" xfId="10" quotePrefix="1" applyNumberFormat="1" applyFont="1" applyFill="1" applyBorder="1" applyAlignment="1">
      <alignment horizontal="center" vertical="center" wrapText="1"/>
    </xf>
    <xf numFmtId="1" fontId="12" fillId="0" borderId="1" xfId="13" applyNumberFormat="1" applyFont="1" applyFill="1" applyBorder="1" applyAlignment="1">
      <alignment horizontal="center" vertical="center" wrapText="1"/>
    </xf>
    <xf numFmtId="1" fontId="12" fillId="0" borderId="1" xfId="11" applyNumberFormat="1" applyFont="1" applyFill="1" applyBorder="1" applyAlignment="1">
      <alignment horizontal="center" vertical="center" wrapText="1"/>
    </xf>
    <xf numFmtId="0" fontId="12" fillId="0" borderId="1" xfId="8" quotePrefix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horizontal="left" vertical="center" wrapText="1"/>
    </xf>
    <xf numFmtId="0" fontId="12" fillId="0" borderId="1" xfId="9" quotePrefix="1" applyFont="1" applyFill="1" applyBorder="1" applyAlignment="1">
      <alignment horizontal="left" vertical="center" wrapText="1"/>
    </xf>
    <xf numFmtId="165" fontId="12" fillId="0" borderId="1" xfId="12" applyNumberFormat="1" applyFont="1" applyFill="1" applyBorder="1" applyAlignment="1">
      <alignment horizontal="center" vertical="center" wrapText="1"/>
    </xf>
    <xf numFmtId="165" fontId="12" fillId="0" borderId="1" xfId="39" applyNumberFormat="1" applyFont="1" applyFill="1" applyBorder="1" applyAlignment="1">
      <alignment horizontal="center" vertical="center" wrapText="1"/>
    </xf>
    <xf numFmtId="164" fontId="12" fillId="0" borderId="1" xfId="12" applyNumberFormat="1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5" fillId="0" borderId="1" xfId="8" quotePrefix="1" applyFont="1" applyFill="1" applyBorder="1" applyAlignment="1">
      <alignment horizontal="center" vertical="center" wrapText="1"/>
    </xf>
    <xf numFmtId="0" fontId="15" fillId="0" borderId="1" xfId="9" quotePrefix="1" applyFont="1" applyFill="1" applyBorder="1" applyAlignment="1">
      <alignment horizontal="left" vertical="center" wrapText="1"/>
    </xf>
    <xf numFmtId="165" fontId="15" fillId="0" borderId="1" xfId="12" applyNumberFormat="1" applyFont="1" applyFill="1" applyBorder="1" applyAlignment="1">
      <alignment horizontal="center" vertical="center" wrapText="1"/>
    </xf>
    <xf numFmtId="0" fontId="12" fillId="0" borderId="1" xfId="12" quotePrefix="1" applyFont="1" applyFill="1" applyBorder="1" applyAlignment="1">
      <alignment horizontal="right" vertical="center" wrapText="1"/>
    </xf>
    <xf numFmtId="0" fontId="9" fillId="3" borderId="0" xfId="0" applyFont="1" applyFill="1" applyAlignment="1">
      <alignment vertical="center" wrapText="1"/>
    </xf>
    <xf numFmtId="165" fontId="9" fillId="3" borderId="0" xfId="0" applyNumberFormat="1" applyFont="1" applyFill="1" applyAlignment="1">
      <alignment horizontal="center" vertical="center" wrapText="1"/>
    </xf>
    <xf numFmtId="1" fontId="12" fillId="0" borderId="0" xfId="10" quotePrefix="1" applyNumberFormat="1" applyFont="1" applyFill="1" applyBorder="1" applyAlignment="1">
      <alignment horizontal="center" vertical="center" wrapText="1"/>
    </xf>
    <xf numFmtId="1" fontId="12" fillId="0" borderId="0" xfId="13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left"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0" xfId="8" applyFont="1" applyFill="1" applyBorder="1" applyAlignment="1">
      <alignment horizontal="center" vertical="center" wrapText="1"/>
    </xf>
    <xf numFmtId="0" fontId="15" fillId="0" borderId="0" xfId="8" quotePrefix="1" applyFont="1" applyFill="1" applyBorder="1" applyAlignment="1">
      <alignment horizontal="center" vertical="center" wrapText="1"/>
    </xf>
    <xf numFmtId="0" fontId="15" fillId="0" borderId="0" xfId="9" quotePrefix="1" applyFont="1" applyFill="1" applyBorder="1" applyAlignment="1">
      <alignment horizontal="left" vertical="center" wrapText="1"/>
    </xf>
    <xf numFmtId="0" fontId="12" fillId="0" borderId="0" xfId="12" quotePrefix="1" applyFont="1" applyFill="1" applyBorder="1" applyAlignment="1">
      <alignment horizontal="right" vertical="center" wrapText="1"/>
    </xf>
    <xf numFmtId="0" fontId="0" fillId="0" borderId="0" xfId="0" applyBorder="1"/>
    <xf numFmtId="165" fontId="12" fillId="0" borderId="0" xfId="13" quotePrefix="1" applyNumberFormat="1" applyFont="1" applyFill="1" applyBorder="1" applyAlignment="1">
      <alignment horizontal="center" vertical="center" wrapText="1"/>
    </xf>
    <xf numFmtId="1" fontId="12" fillId="0" borderId="0" xfId="11" applyNumberFormat="1" applyFont="1" applyFill="1" applyBorder="1" applyAlignment="1">
      <alignment horizontal="center" vertical="center" wrapText="1"/>
    </xf>
    <xf numFmtId="165" fontId="12" fillId="0" borderId="0" xfId="12" applyNumberFormat="1" applyFont="1" applyFill="1" applyBorder="1" applyAlignment="1">
      <alignment horizontal="center" vertical="center" wrapText="1"/>
    </xf>
    <xf numFmtId="165" fontId="12" fillId="0" borderId="0" xfId="39" applyNumberFormat="1" applyFont="1" applyFill="1" applyBorder="1" applyAlignment="1">
      <alignment horizontal="center" vertical="center" wrapText="1"/>
    </xf>
    <xf numFmtId="164" fontId="12" fillId="0" borderId="0" xfId="12" applyNumberFormat="1" applyFont="1" applyFill="1" applyBorder="1" applyAlignment="1">
      <alignment horizontal="right" vertical="center" wrapText="1"/>
    </xf>
    <xf numFmtId="164" fontId="12" fillId="0" borderId="0" xfId="12" applyNumberFormat="1" applyFont="1" applyFill="1" applyBorder="1" applyAlignment="1">
      <alignment horizontal="center" vertical="center" wrapText="1"/>
    </xf>
    <xf numFmtId="165" fontId="15" fillId="0" borderId="0" xfId="12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165" fontId="9" fillId="3" borderId="0" xfId="0" applyNumberFormat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165" fontId="12" fillId="3" borderId="1" xfId="12" applyNumberFormat="1" applyFont="1" applyFill="1" applyBorder="1" applyAlignment="1">
      <alignment horizontal="center" vertical="center" wrapText="1"/>
    </xf>
    <xf numFmtId="14" fontId="14" fillId="0" borderId="2" xfId="7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14" fontId="14" fillId="0" borderId="0" xfId="7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2" fillId="0" borderId="8" xfId="8" quotePrefix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12" fillId="0" borderId="1" xfId="11" quotePrefix="1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2" fillId="0" borderId="0" xfId="10" quotePrefix="1" applyFont="1" applyFill="1" applyBorder="1" applyAlignment="1">
      <alignment horizontal="center" vertical="center" wrapText="1"/>
    </xf>
    <xf numFmtId="0" fontId="12" fillId="0" borderId="0" xfId="13" quotePrefix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horizontal="left" vertical="center" wrapText="1"/>
    </xf>
    <xf numFmtId="165" fontId="10" fillId="0" borderId="0" xfId="4" quotePrefix="1" applyNumberFormat="1" applyFont="1" applyFill="1" applyAlignment="1">
      <alignment horizontal="center" vertical="center" wrapText="1"/>
    </xf>
    <xf numFmtId="165" fontId="11" fillId="0" borderId="0" xfId="5" quotePrefix="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3" fillId="0" borderId="0" xfId="6" quotePrefix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1" fillId="0" borderId="1" xfId="15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0" xfId="15" quotePrefix="1" applyFont="1" applyFill="1" applyBorder="1" applyAlignment="1">
      <alignment horizontal="left" vertical="center" wrapText="1"/>
    </xf>
    <xf numFmtId="0" fontId="15" fillId="0" borderId="1" xfId="14" quotePrefix="1" applyFont="1" applyFill="1" applyBorder="1" applyAlignment="1">
      <alignment horizontal="left" vertical="center" wrapText="1"/>
    </xf>
    <xf numFmtId="0" fontId="15" fillId="0" borderId="0" xfId="14" quotePrefix="1" applyFont="1" applyFill="1" applyBorder="1" applyAlignment="1">
      <alignment horizontal="left" vertical="center" wrapText="1"/>
    </xf>
    <xf numFmtId="0" fontId="12" fillId="0" borderId="2" xfId="9" quotePrefix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1" xfId="10" quotePrefix="1" applyFont="1" applyFill="1" applyBorder="1" applyAlignment="1">
      <alignment horizontal="center" vertical="center" wrapText="1"/>
    </xf>
    <xf numFmtId="0" fontId="12" fillId="0" borderId="1" xfId="13" quotePrefix="1" applyFont="1" applyFill="1" applyBorder="1" applyAlignment="1">
      <alignment horizontal="center"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0" fontId="16" fillId="0" borderId="0" xfId="3" quotePrefix="1" applyFont="1" applyFill="1" applyBorder="1" applyAlignment="1">
      <alignment horizontal="left" vertical="center" wrapText="1"/>
    </xf>
    <xf numFmtId="165" fontId="12" fillId="0" borderId="0" xfId="13" quotePrefix="1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12" fillId="0" borderId="0" xfId="11" quotePrefix="1" applyNumberFormat="1" applyFont="1" applyFill="1" applyBorder="1" applyAlignment="1">
      <alignment horizontal="center" vertical="center" wrapText="1"/>
    </xf>
    <xf numFmtId="166" fontId="16" fillId="0" borderId="0" xfId="6" quotePrefix="1" applyNumberFormat="1" applyFont="1" applyFill="1" applyAlignment="1">
      <alignment horizontal="left" vertical="center" wrapText="1"/>
    </xf>
    <xf numFmtId="166" fontId="10" fillId="0" borderId="0" xfId="0" applyNumberFormat="1" applyFont="1" applyFill="1" applyAlignment="1">
      <alignment horizontal="left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0" fillId="0" borderId="0" xfId="10" quotePrefix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166" fontId="16" fillId="0" borderId="0" xfId="14" quotePrefix="1" applyNumberFormat="1" applyFont="1" applyFill="1" applyBorder="1" applyAlignment="1">
      <alignment horizontal="left" vertical="center" wrapText="1"/>
    </xf>
    <xf numFmtId="166" fontId="15" fillId="0" borderId="0" xfId="14" quotePrefix="1" applyNumberFormat="1" applyFont="1" applyFill="1" applyBorder="1" applyAlignment="1">
      <alignment horizontal="left" vertical="center" wrapText="1"/>
    </xf>
    <xf numFmtId="165" fontId="11" fillId="0" borderId="0" xfId="5" quotePrefix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Border="1" applyAlignment="1">
      <alignment horizontal="left" vertical="center" wrapText="1"/>
    </xf>
    <xf numFmtId="165" fontId="10" fillId="0" borderId="0" xfId="4" quotePrefix="1" applyNumberFormat="1" applyFont="1" applyFill="1" applyBorder="1" applyAlignment="1">
      <alignment horizontal="center" vertical="center" wrapText="1"/>
    </xf>
    <xf numFmtId="0" fontId="13" fillId="0" borderId="0" xfId="6" quotePrefix="1" applyFont="1" applyFill="1" applyBorder="1" applyAlignment="1">
      <alignment horizontal="center" vertical="center"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5" quotePrefix="1" applyFill="1" applyBorder="1" applyAlignment="1">
      <alignment horizontal="right" vertical="top" wrapText="1"/>
    </xf>
    <xf numFmtId="0" fontId="7" fillId="3" borderId="0" xfId="36" quotePrefix="1" applyFill="1" applyBorder="1" applyAlignment="1">
      <alignment horizontal="left" vertical="top" wrapText="1"/>
    </xf>
    <xf numFmtId="0" fontId="7" fillId="3" borderId="0" xfId="38" applyNumberFormat="1" applyFill="1" applyBorder="1" applyAlignment="1">
      <alignment horizontal="right" vertical="top" wrapText="1"/>
    </xf>
    <xf numFmtId="1" fontId="7" fillId="3" borderId="0" xfId="38" applyNumberFormat="1" applyFill="1" applyBorder="1" applyAlignment="1">
      <alignment horizontal="right" vertical="top" wrapText="1"/>
    </xf>
    <xf numFmtId="166" fontId="16" fillId="0" borderId="0" xfId="10" quotePrefix="1" applyNumberFormat="1" applyFont="1" applyFill="1" applyBorder="1" applyAlignment="1">
      <alignment horizontal="left" vertical="center" wrapText="1"/>
    </xf>
    <xf numFmtId="166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0" fontId="4" fillId="0" borderId="0" xfId="7" quotePrefix="1" applyAlignment="1">
      <alignment horizontal="left" wrapText="1"/>
    </xf>
    <xf numFmtId="0" fontId="0" fillId="0" borderId="0" xfId="0" applyAlignment="1">
      <alignment wrapText="1"/>
    </xf>
    <xf numFmtId="0" fontId="4" fillId="0" borderId="0" xfId="8" applyNumberFormat="1" applyAlignment="1">
      <alignment horizontal="right" wrapText="1"/>
    </xf>
    <xf numFmtId="0" fontId="4" fillId="0" borderId="0" xfId="9" quotePrefix="1" applyAlignment="1">
      <alignment horizontal="left" wrapText="1"/>
    </xf>
    <xf numFmtId="0" fontId="4" fillId="0" borderId="0" xfId="10" quotePrefix="1" applyAlignment="1">
      <alignment horizontal="left" vertical="top" wrapText="1"/>
    </xf>
    <xf numFmtId="0" fontId="4" fillId="0" borderId="0" xfId="11" applyNumberFormat="1" applyAlignment="1">
      <alignment horizontal="right" vertical="top" wrapText="1"/>
    </xf>
    <xf numFmtId="0" fontId="4" fillId="0" borderId="0" xfId="12" quotePrefix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3" fillId="0" borderId="0" xfId="3" quotePrefix="1" applyAlignment="1">
      <alignment horizontal="center" wrapText="1"/>
    </xf>
    <xf numFmtId="0" fontId="4" fillId="0" borderId="0" xfId="4" quotePrefix="1" applyAlignment="1">
      <alignment horizontal="center" vertical="center" wrapText="1"/>
    </xf>
    <xf numFmtId="0" fontId="4" fillId="0" borderId="0" xfId="5" quotePrefix="1" applyAlignment="1">
      <alignment horizontal="left" vertical="center" wrapText="1"/>
    </xf>
    <xf numFmtId="0" fontId="4" fillId="0" borderId="0" xfId="6" quotePrefix="1" applyAlignment="1">
      <alignment horizontal="left" vertical="center" wrapText="1"/>
    </xf>
    <xf numFmtId="0" fontId="4" fillId="0" borderId="0" xfId="13" quotePrefix="1" applyAlignment="1">
      <alignment horizontal="left" vertical="top" wrapText="1"/>
    </xf>
    <xf numFmtId="0" fontId="4" fillId="0" borderId="0" xfId="14" quotePrefix="1" applyAlignment="1">
      <alignment horizontal="left" vertical="top" wrapText="1"/>
    </xf>
    <xf numFmtId="0" fontId="4" fillId="0" borderId="2" xfId="5" quotePrefix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1" fillId="0" borderId="4" xfId="15" quotePrefix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5" xfId="16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5" xfId="17" quotePrefix="1" applyBorder="1" applyAlignment="1">
      <alignment horizontal="center" vertical="center" wrapText="1"/>
    </xf>
    <xf numFmtId="0" fontId="1" fillId="0" borderId="6" xfId="18" quotePrefix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6" xfId="17" quotePrefix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" fillId="0" borderId="5" xfId="27" applyNumberFormat="1" applyBorder="1" applyAlignment="1">
      <alignment horizontal="right" vertical="top" wrapText="1"/>
    </xf>
    <xf numFmtId="0" fontId="1" fillId="0" borderId="5" xfId="25" quotePrefix="1" applyBorder="1" applyAlignment="1">
      <alignment horizontal="center" vertical="top" wrapText="1"/>
    </xf>
    <xf numFmtId="0" fontId="1" fillId="0" borderId="5" xfId="26" quotePrefix="1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1" fillId="0" borderId="1" xfId="19" quotePrefix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7" xfId="24" quotePrefix="1" applyBorder="1" applyAlignment="1">
      <alignment horizontal="center" vertical="center" wrapText="1"/>
    </xf>
    <xf numFmtId="0" fontId="1" fillId="0" borderId="5" xfId="27" applyBorder="1" applyAlignment="1">
      <alignment horizontal="right" vertical="top" wrapText="1"/>
    </xf>
    <xf numFmtId="0" fontId="5" fillId="0" borderId="8" xfId="29" quotePrefix="1" applyAlignment="1">
      <alignment horizontal="left" vertical="top" wrapText="1"/>
    </xf>
    <xf numFmtId="0" fontId="0" fillId="0" borderId="8" xfId="0" applyBorder="1" applyAlignment="1">
      <alignment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5" fillId="0" borderId="2" xfId="24" quotePrefix="1" applyAlignment="1">
      <alignment horizontal="center" vertical="center" wrapText="1"/>
    </xf>
    <xf numFmtId="0" fontId="5" fillId="0" borderId="6" xfId="35" quotePrefix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7" fillId="0" borderId="6" xfId="36" quotePrefix="1" applyBorder="1" applyAlignment="1">
      <alignment horizontal="left" vertical="top" wrapText="1"/>
    </xf>
    <xf numFmtId="0" fontId="7" fillId="0" borderId="6" xfId="38" applyNumberFormat="1" applyBorder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vertical="top" wrapText="1"/>
    </xf>
    <xf numFmtId="1" fontId="7" fillId="0" borderId="6" xfId="38" applyNumberFormat="1" applyBorder="1" applyAlignment="1">
      <alignment horizontal="right" vertical="top" wrapText="1"/>
    </xf>
    <xf numFmtId="1" fontId="0" fillId="0" borderId="3" xfId="0" applyNumberFormat="1" applyBorder="1" applyAlignment="1">
      <alignment vertical="top" wrapText="1"/>
    </xf>
  </cellXfs>
  <cellStyles count="40">
    <cellStyle name="S0" xfId="1"/>
    <cellStyle name="S1" xfId="2"/>
    <cellStyle name="S10" xfId="10"/>
    <cellStyle name="S11" xfId="11"/>
    <cellStyle name="S12" xfId="14"/>
    <cellStyle name="S13" xfId="12"/>
    <cellStyle name="S14" xfId="15"/>
    <cellStyle name="S15" xfId="16"/>
    <cellStyle name="S16" xfId="17"/>
    <cellStyle name="S17" xfId="18"/>
    <cellStyle name="S18" xfId="19"/>
    <cellStyle name="S19" xfId="20"/>
    <cellStyle name="S2" xfId="3"/>
    <cellStyle name="S20" xfId="21"/>
    <cellStyle name="S21" xfId="22"/>
    <cellStyle name="S22" xfId="23"/>
    <cellStyle name="S23" xfId="24"/>
    <cellStyle name="S24" xfId="25"/>
    <cellStyle name="S25" xfId="26"/>
    <cellStyle name="S26" xfId="27"/>
    <cellStyle name="S27" xfId="28"/>
    <cellStyle name="S28" xfId="29"/>
    <cellStyle name="S29" xfId="30"/>
    <cellStyle name="S3" xfId="4"/>
    <cellStyle name="S30" xfId="31"/>
    <cellStyle name="S31" xfId="33"/>
    <cellStyle name="S32" xfId="34"/>
    <cellStyle name="S33" xfId="32"/>
    <cellStyle name="S34" xfId="36"/>
    <cellStyle name="S35" xfId="37"/>
    <cellStyle name="S36" xfId="38"/>
    <cellStyle name="S37" xfId="35"/>
    <cellStyle name="S4" xfId="5"/>
    <cellStyle name="S5" xfId="6"/>
    <cellStyle name="S6" xfId="7"/>
    <cellStyle name="S7" xfId="8"/>
    <cellStyle name="S8" xfId="9"/>
    <cellStyle name="S9" xfId="13"/>
    <cellStyle name="Обычный" xfId="0" builtinId="0"/>
    <cellStyle name="Финансовый" xfId="39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workbookViewId="0">
      <selection activeCell="O58" sqref="O58"/>
    </sheetView>
  </sheetViews>
  <sheetFormatPr defaultRowHeight="15" x14ac:dyDescent="0.25"/>
  <cols>
    <col min="1" max="1" width="10.85546875" bestFit="1" customWidth="1"/>
    <col min="2" max="2" width="19" customWidth="1"/>
    <col min="3" max="3" width="25.5703125" customWidth="1"/>
    <col min="4" max="4" width="15.28515625" customWidth="1"/>
    <col min="5" max="5" width="13.28515625" customWidth="1"/>
    <col min="6" max="6" width="15.140625" customWidth="1"/>
    <col min="7" max="7" width="10.7109375" customWidth="1"/>
    <col min="8" max="8" width="12.28515625" customWidth="1"/>
  </cols>
  <sheetData>
    <row r="1" spans="1:11" ht="15" customHeight="1" x14ac:dyDescent="0.25">
      <c r="A1" s="29"/>
      <c r="B1" s="29"/>
      <c r="C1" s="29"/>
      <c r="D1" s="30"/>
      <c r="E1" s="30"/>
      <c r="F1" s="30"/>
      <c r="G1" s="30"/>
      <c r="H1" s="30"/>
      <c r="I1" s="29"/>
      <c r="J1" s="29"/>
      <c r="K1" s="29"/>
    </row>
    <row r="2" spans="1:11" ht="15" customHeight="1" x14ac:dyDescent="0.25">
      <c r="A2" s="29"/>
      <c r="B2" s="29"/>
      <c r="C2" s="29"/>
      <c r="D2" s="30"/>
      <c r="E2" s="30"/>
      <c r="F2" s="30"/>
      <c r="G2" s="30"/>
      <c r="H2" s="30"/>
      <c r="I2" s="29"/>
      <c r="J2" s="29"/>
      <c r="K2" s="29"/>
    </row>
    <row r="3" spans="1:11" x14ac:dyDescent="0.25">
      <c r="A3" s="87" t="s">
        <v>239</v>
      </c>
      <c r="B3" s="87"/>
      <c r="C3" s="87"/>
      <c r="D3" s="88">
        <f>H46</f>
        <v>574.10658251997472</v>
      </c>
      <c r="E3" s="88"/>
      <c r="F3" s="88"/>
      <c r="G3" s="89" t="s">
        <v>274</v>
      </c>
      <c r="H3" s="89"/>
      <c r="I3" s="87"/>
      <c r="J3" s="87"/>
      <c r="K3" s="87"/>
    </row>
    <row r="4" spans="1:11" ht="22.5" customHeight="1" x14ac:dyDescent="0.25">
      <c r="A4" s="87" t="s">
        <v>240</v>
      </c>
      <c r="B4" s="87"/>
      <c r="C4" s="87"/>
      <c r="D4" s="88" t="s">
        <v>269</v>
      </c>
      <c r="E4" s="88"/>
      <c r="F4" s="88"/>
      <c r="G4" s="89" t="s">
        <v>274</v>
      </c>
      <c r="H4" s="89"/>
      <c r="I4" s="87"/>
      <c r="J4" s="87"/>
      <c r="K4" s="87"/>
    </row>
    <row r="5" spans="1:11" x14ac:dyDescent="0.25">
      <c r="A5" s="87"/>
      <c r="B5" s="90"/>
      <c r="C5" s="90"/>
      <c r="D5" s="90"/>
      <c r="E5" s="90"/>
      <c r="F5" s="90"/>
      <c r="G5" s="90"/>
      <c r="H5" s="90"/>
      <c r="I5" s="87"/>
      <c r="J5" s="90"/>
      <c r="K5" s="90"/>
    </row>
    <row r="6" spans="1:11" ht="15.75" x14ac:dyDescent="0.25">
      <c r="A6" s="91" t="s">
        <v>277</v>
      </c>
      <c r="B6" s="90"/>
      <c r="C6" s="90"/>
      <c r="D6" s="90"/>
      <c r="E6" s="90"/>
      <c r="F6" s="90"/>
      <c r="G6" s="90"/>
      <c r="H6" s="90"/>
      <c r="I6" s="91"/>
      <c r="J6" s="90"/>
      <c r="K6" s="90"/>
    </row>
    <row r="7" spans="1:11" ht="24" customHeight="1" x14ac:dyDescent="0.25">
      <c r="A7" s="75" t="s">
        <v>4</v>
      </c>
      <c r="B7" s="76"/>
      <c r="C7" s="76"/>
      <c r="D7" s="76"/>
      <c r="E7" s="76"/>
      <c r="F7" s="76"/>
      <c r="G7" s="76"/>
      <c r="H7" s="76"/>
      <c r="I7" s="77"/>
      <c r="J7" s="78"/>
      <c r="K7" s="78"/>
    </row>
    <row r="8" spans="1:11" ht="10.5" customHeight="1" x14ac:dyDescent="0.25">
      <c r="A8" s="79" t="s">
        <v>241</v>
      </c>
      <c r="B8" s="80"/>
      <c r="C8" s="80"/>
      <c r="D8" s="80"/>
      <c r="E8" s="80"/>
      <c r="F8" s="80"/>
      <c r="G8" s="80"/>
      <c r="H8" s="80"/>
      <c r="I8" s="81"/>
      <c r="J8" s="82"/>
      <c r="K8" s="82"/>
    </row>
    <row r="9" spans="1:11" ht="9" customHeight="1" x14ac:dyDescent="0.25">
      <c r="A9" s="31"/>
      <c r="B9" s="32"/>
      <c r="C9" s="32"/>
      <c r="D9" s="33"/>
      <c r="E9" s="33"/>
      <c r="F9" s="33"/>
      <c r="G9" s="33"/>
      <c r="H9" s="33"/>
      <c r="I9" s="31"/>
      <c r="J9" s="32"/>
      <c r="K9" s="32"/>
    </row>
    <row r="10" spans="1:11" x14ac:dyDescent="0.25">
      <c r="A10" s="98" t="s">
        <v>290</v>
      </c>
      <c r="B10" s="99"/>
      <c r="C10" s="99"/>
      <c r="D10" s="99"/>
      <c r="E10" s="99"/>
      <c r="F10" s="99"/>
      <c r="G10" s="99"/>
      <c r="H10" s="99"/>
      <c r="I10" s="100"/>
      <c r="J10" s="82"/>
      <c r="K10" s="82"/>
    </row>
    <row r="11" spans="1:11" x14ac:dyDescent="0.25">
      <c r="A11" s="101" t="s">
        <v>13</v>
      </c>
      <c r="B11" s="102" t="s">
        <v>248</v>
      </c>
      <c r="C11" s="102" t="s">
        <v>15</v>
      </c>
      <c r="D11" s="103" t="s">
        <v>270</v>
      </c>
      <c r="E11" s="84"/>
      <c r="F11" s="84"/>
      <c r="G11" s="84"/>
      <c r="H11" s="83" t="s">
        <v>276</v>
      </c>
      <c r="I11" s="85"/>
      <c r="J11" s="86"/>
      <c r="K11" s="86"/>
    </row>
    <row r="12" spans="1:11" ht="52.5" customHeight="1" x14ac:dyDescent="0.25">
      <c r="A12" s="94"/>
      <c r="B12" s="94"/>
      <c r="C12" s="94"/>
      <c r="D12" s="34" t="s">
        <v>271</v>
      </c>
      <c r="E12" s="34" t="s">
        <v>272</v>
      </c>
      <c r="F12" s="34" t="s">
        <v>273</v>
      </c>
      <c r="G12" s="34" t="s">
        <v>275</v>
      </c>
      <c r="H12" s="84"/>
      <c r="I12" s="82"/>
      <c r="J12" s="82"/>
      <c r="K12" s="82"/>
    </row>
    <row r="13" spans="1:11" x14ac:dyDescent="0.25">
      <c r="A13" s="35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7">
        <v>8</v>
      </c>
      <c r="I13" s="51"/>
      <c r="J13" s="52"/>
      <c r="K13" s="52"/>
    </row>
    <row r="14" spans="1:11" x14ac:dyDescent="0.25">
      <c r="A14" s="96" t="s">
        <v>242</v>
      </c>
      <c r="B14" s="96"/>
      <c r="C14" s="96"/>
      <c r="D14" s="96"/>
      <c r="E14" s="96"/>
      <c r="F14" s="96"/>
      <c r="G14" s="96"/>
      <c r="H14" s="96"/>
      <c r="I14" s="97"/>
      <c r="J14" s="97"/>
      <c r="K14" s="97"/>
    </row>
    <row r="15" spans="1:11" x14ac:dyDescent="0.25">
      <c r="A15" s="38" t="s">
        <v>35</v>
      </c>
      <c r="B15" s="39"/>
      <c r="C15" s="40"/>
      <c r="D15" s="41"/>
      <c r="E15" s="41"/>
      <c r="F15" s="41"/>
      <c r="G15" s="41"/>
      <c r="H15" s="41">
        <f>D15+E15+F15+G15</f>
        <v>0</v>
      </c>
      <c r="I15" s="31"/>
      <c r="J15" s="53"/>
      <c r="K15" s="54"/>
    </row>
    <row r="16" spans="1:11" x14ac:dyDescent="0.25">
      <c r="A16" s="38" t="s">
        <v>132</v>
      </c>
      <c r="B16" s="40" t="s">
        <v>132</v>
      </c>
      <c r="C16" s="40" t="s">
        <v>251</v>
      </c>
      <c r="D16" s="41">
        <v>0</v>
      </c>
      <c r="E16" s="41">
        <f>E15</f>
        <v>0</v>
      </c>
      <c r="F16" s="41">
        <v>0</v>
      </c>
      <c r="G16" s="41">
        <f>G15</f>
        <v>0</v>
      </c>
      <c r="H16" s="41">
        <f t="shared" ref="H16" si="0">D16+E16+F16+G16</f>
        <v>0</v>
      </c>
      <c r="I16" s="31"/>
      <c r="J16" s="54"/>
      <c r="K16" s="54"/>
    </row>
    <row r="17" spans="1:11" x14ac:dyDescent="0.25">
      <c r="A17" s="96" t="s">
        <v>243</v>
      </c>
      <c r="B17" s="94"/>
      <c r="C17" s="94"/>
      <c r="D17" s="94"/>
      <c r="E17" s="94"/>
      <c r="F17" s="94"/>
      <c r="G17" s="94"/>
      <c r="H17" s="94"/>
      <c r="I17" s="97"/>
      <c r="J17" s="82"/>
      <c r="K17" s="82"/>
    </row>
    <row r="18" spans="1:11" ht="22.5" x14ac:dyDescent="0.25">
      <c r="A18" s="38">
        <v>2</v>
      </c>
      <c r="B18" s="39" t="s">
        <v>278</v>
      </c>
      <c r="C18" s="40" t="s">
        <v>4</v>
      </c>
      <c r="D18" s="42">
        <f>402.366-F18</f>
        <v>340.19799999999998</v>
      </c>
      <c r="E18" s="42">
        <v>0</v>
      </c>
      <c r="F18" s="42">
        <v>62.167999999999999</v>
      </c>
      <c r="G18" s="42">
        <v>0</v>
      </c>
      <c r="H18" s="41">
        <f>D18+E18+F18</f>
        <v>402.36599999999999</v>
      </c>
      <c r="I18" s="31"/>
      <c r="J18" s="53"/>
      <c r="K18" s="54"/>
    </row>
    <row r="19" spans="1:11" x14ac:dyDescent="0.25">
      <c r="A19" s="38" t="s">
        <v>132</v>
      </c>
      <c r="B19" s="40" t="s">
        <v>132</v>
      </c>
      <c r="C19" s="40" t="s">
        <v>252</v>
      </c>
      <c r="D19" s="42">
        <f>SUM(D18:D18)</f>
        <v>340.19799999999998</v>
      </c>
      <c r="E19" s="42">
        <f>SUM(E18:E18)</f>
        <v>0</v>
      </c>
      <c r="F19" s="42">
        <f>SUM(F18:F18)</f>
        <v>62.167999999999999</v>
      </c>
      <c r="G19" s="42">
        <f>SUM(G18:G18)</f>
        <v>0</v>
      </c>
      <c r="H19" s="41">
        <f t="shared" ref="H19" si="1">D19+E19+F19+G19</f>
        <v>402.36599999999999</v>
      </c>
      <c r="I19" s="31"/>
      <c r="J19" s="54"/>
      <c r="K19" s="54"/>
    </row>
    <row r="20" spans="1:11" x14ac:dyDescent="0.25">
      <c r="A20" s="38" t="s">
        <v>132</v>
      </c>
      <c r="B20" s="40" t="s">
        <v>132</v>
      </c>
      <c r="C20" s="40" t="s">
        <v>253</v>
      </c>
      <c r="D20" s="42">
        <f>D19+D16</f>
        <v>340.19799999999998</v>
      </c>
      <c r="E20" s="42">
        <f>E19+E16</f>
        <v>0</v>
      </c>
      <c r="F20" s="42">
        <f>F19+F16</f>
        <v>62.167999999999999</v>
      </c>
      <c r="G20" s="42">
        <f>G19+G16</f>
        <v>0</v>
      </c>
      <c r="H20" s="41">
        <f>D20+E20+F20+G20</f>
        <v>402.36599999999999</v>
      </c>
      <c r="I20" s="31"/>
      <c r="J20" s="54"/>
      <c r="K20" s="54"/>
    </row>
    <row r="21" spans="1:11" x14ac:dyDescent="0.25">
      <c r="A21" s="96" t="s">
        <v>244</v>
      </c>
      <c r="B21" s="94"/>
      <c r="C21" s="94"/>
      <c r="D21" s="94"/>
      <c r="E21" s="94"/>
      <c r="F21" s="94"/>
      <c r="G21" s="94"/>
      <c r="H21" s="94"/>
      <c r="I21" s="97"/>
      <c r="J21" s="82"/>
      <c r="K21" s="82"/>
    </row>
    <row r="22" spans="1:11" ht="33.75" customHeight="1" x14ac:dyDescent="0.25">
      <c r="A22" s="38">
        <v>3</v>
      </c>
      <c r="B22" s="39" t="s">
        <v>279</v>
      </c>
      <c r="C22" s="40" t="s">
        <v>280</v>
      </c>
      <c r="D22" s="41">
        <f>D20*0.025</f>
        <v>8.5049499999999991</v>
      </c>
      <c r="E22" s="41">
        <f>E20*0.025</f>
        <v>0</v>
      </c>
      <c r="F22" s="41">
        <f>F20*0.025</f>
        <v>1.5542</v>
      </c>
      <c r="G22" s="41">
        <f>G20*0.025</f>
        <v>0</v>
      </c>
      <c r="H22" s="41">
        <f>D22+E22+F22+G22</f>
        <v>10.059149999999999</v>
      </c>
      <c r="I22" s="31"/>
      <c r="J22" s="53"/>
      <c r="K22" s="54"/>
    </row>
    <row r="23" spans="1:11" x14ac:dyDescent="0.25">
      <c r="A23" s="38" t="s">
        <v>132</v>
      </c>
      <c r="B23" s="40" t="s">
        <v>132</v>
      </c>
      <c r="C23" s="40" t="s">
        <v>254</v>
      </c>
      <c r="D23" s="41">
        <f>D22</f>
        <v>8.5049499999999991</v>
      </c>
      <c r="E23" s="41">
        <f>E22</f>
        <v>0</v>
      </c>
      <c r="F23" s="41">
        <f>F22</f>
        <v>1.5542</v>
      </c>
      <c r="G23" s="41">
        <f>G22</f>
        <v>0</v>
      </c>
      <c r="H23" s="41">
        <f t="shared" ref="H23:H24" si="2">D23+E23+F23+G23</f>
        <v>10.059149999999999</v>
      </c>
      <c r="I23" s="31"/>
      <c r="J23" s="54"/>
      <c r="K23" s="54"/>
    </row>
    <row r="24" spans="1:11" x14ac:dyDescent="0.25">
      <c r="A24" s="38" t="s">
        <v>132</v>
      </c>
      <c r="B24" s="40" t="s">
        <v>132</v>
      </c>
      <c r="C24" s="40" t="s">
        <v>255</v>
      </c>
      <c r="D24" s="41">
        <f>D23+D20</f>
        <v>348.70294999999999</v>
      </c>
      <c r="E24" s="41">
        <f>E23+E20</f>
        <v>0</v>
      </c>
      <c r="F24" s="41">
        <f>F23+F20</f>
        <v>63.722200000000001</v>
      </c>
      <c r="G24" s="41">
        <f>G23+G20</f>
        <v>0</v>
      </c>
      <c r="H24" s="41">
        <f t="shared" si="2"/>
        <v>412.42514999999997</v>
      </c>
      <c r="I24" s="31"/>
      <c r="J24" s="54"/>
      <c r="K24" s="54"/>
    </row>
    <row r="25" spans="1:11" x14ac:dyDescent="0.25">
      <c r="A25" s="96" t="s">
        <v>245</v>
      </c>
      <c r="B25" s="94"/>
      <c r="C25" s="94"/>
      <c r="D25" s="94"/>
      <c r="E25" s="94"/>
      <c r="F25" s="94"/>
      <c r="G25" s="94"/>
      <c r="H25" s="94"/>
      <c r="I25" s="97"/>
      <c r="J25" s="82"/>
      <c r="K25" s="82"/>
    </row>
    <row r="26" spans="1:11" ht="22.5" x14ac:dyDescent="0.25">
      <c r="A26" s="38">
        <v>4</v>
      </c>
      <c r="B26" s="40" t="s">
        <v>284</v>
      </c>
      <c r="C26" s="40" t="s">
        <v>283</v>
      </c>
      <c r="D26" s="43">
        <f>2.9*1.1%*D24</f>
        <v>11.123624105000001</v>
      </c>
      <c r="E26" s="43">
        <f>2.9*1.1%*E24</f>
        <v>0</v>
      </c>
      <c r="F26" s="71">
        <f>2.9*1.1%*F24</f>
        <v>2.0327381800000004</v>
      </c>
      <c r="G26" s="71">
        <f>2.9*1.1%*G24</f>
        <v>0</v>
      </c>
      <c r="H26" s="43">
        <f>SUM(D26:G26)</f>
        <v>13.156362285000002</v>
      </c>
      <c r="I26" s="31"/>
      <c r="J26" s="54"/>
      <c r="K26" s="54"/>
    </row>
    <row r="27" spans="1:11" ht="33.75" x14ac:dyDescent="0.25">
      <c r="A27" s="44">
        <v>5</v>
      </c>
      <c r="B27" s="70" t="s">
        <v>289</v>
      </c>
      <c r="C27" s="40" t="s">
        <v>285</v>
      </c>
      <c r="D27" s="41"/>
      <c r="E27" s="41"/>
      <c r="F27" s="41"/>
      <c r="G27" s="41">
        <f>(D24+E24)*0.0213</f>
        <v>7.4273728349999999</v>
      </c>
      <c r="H27" s="41">
        <f t="shared" ref="H27" si="3">SUM(D27:G27)</f>
        <v>7.4273728349999999</v>
      </c>
      <c r="I27" s="55"/>
      <c r="J27" s="53"/>
      <c r="K27" s="54"/>
    </row>
    <row r="28" spans="1:11" x14ac:dyDescent="0.25">
      <c r="A28" s="38"/>
      <c r="B28" s="40" t="s">
        <v>132</v>
      </c>
      <c r="C28" s="40" t="s">
        <v>256</v>
      </c>
      <c r="D28" s="41">
        <f>SUM(D26:D27)</f>
        <v>11.123624105000001</v>
      </c>
      <c r="E28" s="41">
        <f>SUM(E26:E27)</f>
        <v>0</v>
      </c>
      <c r="F28" s="41">
        <f>SUM(F26:F27)</f>
        <v>2.0327381800000004</v>
      </c>
      <c r="G28" s="41">
        <f>SUM(G26:G27)</f>
        <v>7.4273728349999999</v>
      </c>
      <c r="H28" s="41">
        <f>SUM(D28:G28)</f>
        <v>20.58373512</v>
      </c>
      <c r="I28" s="31"/>
      <c r="J28" s="54"/>
      <c r="K28" s="54"/>
    </row>
    <row r="29" spans="1:11" ht="18.75" customHeight="1" x14ac:dyDescent="0.25">
      <c r="A29" s="38"/>
      <c r="B29" s="40" t="s">
        <v>132</v>
      </c>
      <c r="C29" s="40" t="s">
        <v>257</v>
      </c>
      <c r="D29" s="41">
        <f>D28+D24</f>
        <v>359.82657410499996</v>
      </c>
      <c r="E29" s="41">
        <f>E28+E24</f>
        <v>0</v>
      </c>
      <c r="F29" s="41">
        <f>F28+F24</f>
        <v>65.754938179999996</v>
      </c>
      <c r="G29" s="41">
        <f>G28+G24</f>
        <v>7.4273728349999999</v>
      </c>
      <c r="H29" s="41">
        <f>SUM(D29:G29)</f>
        <v>433.00888511999995</v>
      </c>
      <c r="I29" s="31"/>
      <c r="J29" s="54"/>
      <c r="K29" s="54"/>
    </row>
    <row r="30" spans="1:11" x14ac:dyDescent="0.25">
      <c r="A30" s="96" t="s">
        <v>282</v>
      </c>
      <c r="B30" s="94"/>
      <c r="C30" s="94"/>
      <c r="D30" s="94"/>
      <c r="E30" s="94"/>
      <c r="F30" s="94"/>
      <c r="G30" s="94"/>
      <c r="H30" s="94"/>
      <c r="I30" s="97"/>
      <c r="J30" s="82"/>
      <c r="K30" s="82"/>
    </row>
    <row r="31" spans="1:11" ht="22.5" x14ac:dyDescent="0.25">
      <c r="A31" s="38">
        <v>6</v>
      </c>
      <c r="B31" s="40" t="s">
        <v>286</v>
      </c>
      <c r="C31" s="40" t="s">
        <v>281</v>
      </c>
      <c r="D31" s="41"/>
      <c r="E31" s="41"/>
      <c r="F31" s="41"/>
      <c r="G31" s="41">
        <f>(H29+H38)*0.013</f>
        <v>5.9429609865599984</v>
      </c>
      <c r="H31" s="41">
        <f>SUM(D31:G31)</f>
        <v>5.9429609865599984</v>
      </c>
      <c r="I31" s="31"/>
      <c r="J31" s="54"/>
      <c r="K31" s="54"/>
    </row>
    <row r="32" spans="1:11" ht="22.5" x14ac:dyDescent="0.25">
      <c r="A32" s="38">
        <v>7</v>
      </c>
      <c r="B32" s="40" t="s">
        <v>249</v>
      </c>
      <c r="C32" s="40" t="s">
        <v>258</v>
      </c>
      <c r="D32" s="41"/>
      <c r="E32" s="41"/>
      <c r="F32" s="41"/>
      <c r="G32" s="41">
        <f>H29*0.0214</f>
        <v>9.2663901415679977</v>
      </c>
      <c r="H32" s="41">
        <f>SUM(D32:G32)</f>
        <v>9.2663901415679977</v>
      </c>
      <c r="I32" s="31"/>
      <c r="J32" s="54"/>
      <c r="K32" s="54"/>
    </row>
    <row r="33" spans="1:11" ht="18.75" customHeight="1" x14ac:dyDescent="0.25">
      <c r="A33" s="38" t="s">
        <v>132</v>
      </c>
      <c r="B33" s="40" t="s">
        <v>132</v>
      </c>
      <c r="C33" s="40" t="s">
        <v>259</v>
      </c>
      <c r="D33" s="41">
        <f>SUM(D31:D32)</f>
        <v>0</v>
      </c>
      <c r="E33" s="41">
        <v>0</v>
      </c>
      <c r="F33" s="41">
        <v>0</v>
      </c>
      <c r="G33" s="41">
        <f>SUM(G31:G32)</f>
        <v>15.209351128127995</v>
      </c>
      <c r="H33" s="41">
        <f>SUM(H31:H32)</f>
        <v>15.209351128127995</v>
      </c>
      <c r="I33" s="31"/>
      <c r="J33" s="54"/>
      <c r="K33" s="54"/>
    </row>
    <row r="34" spans="1:11" x14ac:dyDescent="0.25">
      <c r="A34" s="38" t="s">
        <v>132</v>
      </c>
      <c r="B34" s="40" t="s">
        <v>132</v>
      </c>
      <c r="C34" s="40" t="s">
        <v>260</v>
      </c>
      <c r="D34" s="41">
        <f>D33+D29</f>
        <v>359.82657410499996</v>
      </c>
      <c r="E34" s="41">
        <f>E33+E29</f>
        <v>0</v>
      </c>
      <c r="F34" s="41">
        <f>F33+F29</f>
        <v>65.754938179999996</v>
      </c>
      <c r="G34" s="41">
        <f>G33+G29</f>
        <v>22.636723963127995</v>
      </c>
      <c r="H34" s="41">
        <f>SUM(D34:G34)</f>
        <v>448.21823624812799</v>
      </c>
      <c r="I34" s="31"/>
      <c r="J34" s="54"/>
      <c r="K34" s="54"/>
    </row>
    <row r="35" spans="1:11" x14ac:dyDescent="0.25">
      <c r="A35" s="96" t="s">
        <v>246</v>
      </c>
      <c r="B35" s="94"/>
      <c r="C35" s="94"/>
      <c r="D35" s="94"/>
      <c r="E35" s="94"/>
      <c r="F35" s="94"/>
      <c r="G35" s="94"/>
      <c r="H35" s="94"/>
      <c r="I35" s="97"/>
      <c r="J35" s="82"/>
      <c r="K35" s="82"/>
    </row>
    <row r="36" spans="1:11" ht="22.5" customHeight="1" x14ac:dyDescent="0.25">
      <c r="A36" s="38">
        <v>8</v>
      </c>
      <c r="B36" s="40"/>
      <c r="C36" s="40" t="s">
        <v>261</v>
      </c>
      <c r="D36" s="41"/>
      <c r="E36" s="41"/>
      <c r="F36" s="41"/>
      <c r="G36" s="41">
        <f>H20/100*6</f>
        <v>24.141959999999997</v>
      </c>
      <c r="H36" s="41">
        <f>SUM(D36:G36)</f>
        <v>24.141959999999997</v>
      </c>
      <c r="I36" s="31"/>
      <c r="J36" s="54"/>
      <c r="K36" s="54"/>
    </row>
    <row r="37" spans="1:11" ht="22.5" hidden="1" x14ac:dyDescent="0.25">
      <c r="A37" s="38">
        <v>8</v>
      </c>
      <c r="B37" s="39" t="s">
        <v>250</v>
      </c>
      <c r="C37" s="40" t="s">
        <v>262</v>
      </c>
      <c r="D37" s="41"/>
      <c r="E37" s="41"/>
      <c r="F37" s="41"/>
      <c r="G37" s="41">
        <v>0</v>
      </c>
      <c r="H37" s="41">
        <f>SUM(D37:G37)</f>
        <v>0</v>
      </c>
      <c r="I37" s="31"/>
      <c r="J37" s="53"/>
      <c r="K37" s="54"/>
    </row>
    <row r="38" spans="1:11" ht="26.25" customHeight="1" x14ac:dyDescent="0.25">
      <c r="A38" s="38" t="s">
        <v>132</v>
      </c>
      <c r="B38" s="40" t="s">
        <v>132</v>
      </c>
      <c r="C38" s="40" t="s">
        <v>263</v>
      </c>
      <c r="D38" s="41">
        <f>SUM(D36:D37)</f>
        <v>0</v>
      </c>
      <c r="E38" s="41">
        <f t="shared" ref="E38:F38" si="4">SUM(E36:E37)</f>
        <v>0</v>
      </c>
      <c r="F38" s="41">
        <f t="shared" si="4"/>
        <v>0</v>
      </c>
      <c r="G38" s="41">
        <f>SUM(G36:G37)</f>
        <v>24.141959999999997</v>
      </c>
      <c r="H38" s="41">
        <f t="shared" ref="H38" si="5">SUM(D38:G38)</f>
        <v>24.141959999999997</v>
      </c>
      <c r="I38" s="31"/>
      <c r="J38" s="54"/>
      <c r="K38" s="54"/>
    </row>
    <row r="39" spans="1:11" ht="34.5" customHeight="1" x14ac:dyDescent="0.25">
      <c r="A39" s="45" t="s">
        <v>132</v>
      </c>
      <c r="B39" s="46" t="s">
        <v>132</v>
      </c>
      <c r="C39" s="46" t="s">
        <v>264</v>
      </c>
      <c r="D39" s="47">
        <f>D38+D34</f>
        <v>359.82657410499996</v>
      </c>
      <c r="E39" s="47">
        <f t="shared" ref="E39:F39" si="6">E38+E34</f>
        <v>0</v>
      </c>
      <c r="F39" s="47">
        <f t="shared" si="6"/>
        <v>65.754938179999996</v>
      </c>
      <c r="G39" s="47">
        <f>G38+G34</f>
        <v>46.778683963127989</v>
      </c>
      <c r="H39" s="41">
        <f>SUM(D39:G39)</f>
        <v>472.36019624812798</v>
      </c>
      <c r="I39" s="56"/>
      <c r="J39" s="57"/>
      <c r="K39" s="57"/>
    </row>
    <row r="40" spans="1:11" x14ac:dyDescent="0.25">
      <c r="A40" s="96" t="s">
        <v>247</v>
      </c>
      <c r="B40" s="94"/>
      <c r="C40" s="94"/>
      <c r="D40" s="94"/>
      <c r="E40" s="94"/>
      <c r="F40" s="94"/>
      <c r="G40" s="94"/>
      <c r="H40" s="94"/>
      <c r="I40" s="97"/>
      <c r="J40" s="82"/>
      <c r="K40" s="82"/>
    </row>
    <row r="41" spans="1:11" ht="22.5" x14ac:dyDescent="0.25">
      <c r="A41" s="38">
        <v>9</v>
      </c>
      <c r="B41" s="39" t="s">
        <v>287</v>
      </c>
      <c r="C41" s="40" t="s">
        <v>265</v>
      </c>
      <c r="D41" s="41">
        <f>D39*0.03</f>
        <v>10.794797223149999</v>
      </c>
      <c r="E41" s="41">
        <f>E39*0.03</f>
        <v>0</v>
      </c>
      <c r="F41" s="41">
        <f>F39*0.03</f>
        <v>1.9726481453999998</v>
      </c>
      <c r="G41" s="41">
        <f>G39*0.03</f>
        <v>1.4033605188938396</v>
      </c>
      <c r="H41" s="41">
        <f>H39*0.03</f>
        <v>14.170805887443839</v>
      </c>
      <c r="I41" s="31"/>
      <c r="J41" s="53"/>
      <c r="K41" s="54"/>
    </row>
    <row r="42" spans="1:11" x14ac:dyDescent="0.25">
      <c r="A42" s="38" t="s">
        <v>132</v>
      </c>
      <c r="B42" s="40" t="s">
        <v>132</v>
      </c>
      <c r="C42" s="40" t="s">
        <v>266</v>
      </c>
      <c r="D42" s="41">
        <f>D41</f>
        <v>10.794797223149999</v>
      </c>
      <c r="E42" s="41">
        <f>E41</f>
        <v>0</v>
      </c>
      <c r="F42" s="41">
        <f>F41</f>
        <v>1.9726481453999998</v>
      </c>
      <c r="G42" s="41">
        <f>G41</f>
        <v>1.4033605188938396</v>
      </c>
      <c r="H42" s="41">
        <f>H41</f>
        <v>14.170805887443839</v>
      </c>
      <c r="I42" s="31"/>
      <c r="J42" s="54"/>
      <c r="K42" s="54"/>
    </row>
    <row r="43" spans="1:11" x14ac:dyDescent="0.25">
      <c r="A43" s="93" t="s">
        <v>132</v>
      </c>
      <c r="B43" s="94"/>
      <c r="C43" s="94"/>
      <c r="D43" s="94"/>
      <c r="E43" s="94"/>
      <c r="F43" s="94"/>
      <c r="G43" s="94"/>
      <c r="H43" s="94"/>
      <c r="I43" s="95"/>
      <c r="J43" s="82"/>
      <c r="K43" s="82"/>
    </row>
    <row r="44" spans="1:11" x14ac:dyDescent="0.25">
      <c r="A44" s="38">
        <v>10</v>
      </c>
      <c r="B44" s="48" t="s">
        <v>132</v>
      </c>
      <c r="C44" s="40" t="s">
        <v>267</v>
      </c>
      <c r="D44" s="74">
        <f>D42+D39</f>
        <v>370.62137132814996</v>
      </c>
      <c r="E44" s="74">
        <f>E42+E39</f>
        <v>0</v>
      </c>
      <c r="F44" s="74">
        <f>F42+F39</f>
        <v>67.727586325399997</v>
      </c>
      <c r="G44" s="74">
        <f>G42+G39</f>
        <v>48.18204448202183</v>
      </c>
      <c r="H44" s="74">
        <f>H42+H39</f>
        <v>486.53100213557184</v>
      </c>
      <c r="I44" s="31"/>
      <c r="J44" s="58"/>
      <c r="K44" s="54"/>
    </row>
    <row r="45" spans="1:11" x14ac:dyDescent="0.25">
      <c r="A45" s="38">
        <v>11</v>
      </c>
      <c r="B45" s="39"/>
      <c r="C45" s="40" t="s">
        <v>288</v>
      </c>
      <c r="D45" s="41">
        <f>D46-D44</f>
        <v>66.711846839066993</v>
      </c>
      <c r="E45" s="41">
        <f>E46-E44</f>
        <v>0</v>
      </c>
      <c r="F45" s="41">
        <f t="shared" ref="F45:H45" si="7">F46-F44</f>
        <v>12.190965538572001</v>
      </c>
      <c r="G45" s="41">
        <f t="shared" si="7"/>
        <v>8.6727680067639241</v>
      </c>
      <c r="H45" s="41">
        <f t="shared" si="7"/>
        <v>87.575580384402883</v>
      </c>
      <c r="I45" s="31"/>
      <c r="J45" s="53"/>
      <c r="K45" s="54"/>
    </row>
    <row r="46" spans="1:11" ht="22.5" x14ac:dyDescent="0.25">
      <c r="A46" s="38">
        <v>12</v>
      </c>
      <c r="B46" s="39"/>
      <c r="C46" s="40" t="s">
        <v>268</v>
      </c>
      <c r="D46" s="41">
        <f>D44*1.18</f>
        <v>437.33321816721696</v>
      </c>
      <c r="E46" s="41">
        <f>E44*1.18</f>
        <v>0</v>
      </c>
      <c r="F46" s="41">
        <f>F44*1.18</f>
        <v>79.918551863971999</v>
      </c>
      <c r="G46" s="41">
        <f>G44*1.18</f>
        <v>56.854812488785754</v>
      </c>
      <c r="H46" s="41">
        <f>H44*1.18</f>
        <v>574.10658251997472</v>
      </c>
      <c r="I46" s="31"/>
      <c r="J46" s="53"/>
      <c r="K46" s="54"/>
    </row>
    <row r="47" spans="1:11" x14ac:dyDescent="0.25">
      <c r="A47" s="29"/>
      <c r="B47" s="29"/>
      <c r="C47" s="29"/>
      <c r="D47" s="30"/>
      <c r="E47" s="30"/>
      <c r="F47" s="30"/>
      <c r="G47" s="30"/>
      <c r="H47" s="30"/>
      <c r="I47" s="32"/>
      <c r="J47" s="32"/>
      <c r="K47" s="32"/>
    </row>
    <row r="48" spans="1:11" x14ac:dyDescent="0.25">
      <c r="A48" s="29"/>
      <c r="B48" s="29"/>
      <c r="C48" s="32"/>
      <c r="D48" s="92"/>
      <c r="E48" s="92"/>
      <c r="F48" s="30"/>
      <c r="G48" s="30"/>
      <c r="H48" s="30"/>
      <c r="I48" s="29"/>
      <c r="J48" s="29"/>
      <c r="K48" s="32"/>
    </row>
    <row r="49" spans="1:13" x14ac:dyDescent="0.25">
      <c r="A49" s="49"/>
      <c r="B49" s="49"/>
      <c r="C49" s="68"/>
      <c r="D49" s="50"/>
      <c r="E49" s="50"/>
      <c r="F49" s="50"/>
      <c r="G49" s="50"/>
      <c r="H49" s="50"/>
      <c r="I49" s="49"/>
      <c r="J49" s="49"/>
      <c r="K49" s="49"/>
    </row>
    <row r="50" spans="1:13" x14ac:dyDescent="0.25">
      <c r="A50" s="29"/>
      <c r="B50" s="29"/>
      <c r="C50" s="29"/>
      <c r="D50" s="30"/>
      <c r="E50" s="30"/>
      <c r="F50" s="30"/>
      <c r="G50" s="30"/>
      <c r="H50" s="30"/>
      <c r="I50" s="29"/>
      <c r="J50" s="29"/>
      <c r="K50" s="29"/>
    </row>
    <row r="51" spans="1:13" x14ac:dyDescent="0.25">
      <c r="A51" s="29"/>
      <c r="B51" s="29"/>
      <c r="C51" s="29"/>
      <c r="D51" s="30"/>
      <c r="E51" s="30"/>
      <c r="F51" s="30"/>
      <c r="G51" s="30"/>
      <c r="H51" s="30"/>
      <c r="I51" s="29"/>
      <c r="J51" s="29"/>
      <c r="K51" s="29"/>
    </row>
    <row r="52" spans="1:13" x14ac:dyDescent="0.25">
      <c r="A52" s="104"/>
      <c r="B52" s="104"/>
      <c r="C52" s="104"/>
      <c r="D52" s="88"/>
      <c r="E52" s="88"/>
      <c r="F52" s="88"/>
      <c r="G52" s="89"/>
      <c r="H52" s="89"/>
      <c r="I52" s="87"/>
      <c r="J52" s="87"/>
      <c r="K52" s="87"/>
    </row>
    <row r="53" spans="1:13" hidden="1" x14ac:dyDescent="0.25">
      <c r="A53" s="87"/>
      <c r="B53" s="87"/>
      <c r="C53" s="87"/>
      <c r="D53" s="88"/>
      <c r="E53" s="88"/>
      <c r="F53" s="88"/>
      <c r="G53" s="89"/>
      <c r="H53" s="89"/>
      <c r="I53" s="87"/>
      <c r="J53" s="87"/>
      <c r="K53" s="87"/>
    </row>
    <row r="54" spans="1:13" ht="21" customHeight="1" x14ac:dyDescent="0.25">
      <c r="A54" s="87"/>
      <c r="B54" s="90"/>
      <c r="C54" s="90"/>
      <c r="D54" s="90"/>
      <c r="E54" s="90"/>
      <c r="F54" s="90"/>
      <c r="G54" s="90"/>
      <c r="H54" s="90"/>
      <c r="I54" s="87"/>
      <c r="J54" s="90"/>
      <c r="K54" s="90"/>
    </row>
    <row r="55" spans="1:13" ht="15.75" x14ac:dyDescent="0.25">
      <c r="A55" s="108"/>
      <c r="B55" s="109"/>
      <c r="C55" s="109"/>
      <c r="D55" s="109"/>
      <c r="E55" s="109"/>
      <c r="F55" s="109"/>
      <c r="G55" s="109"/>
      <c r="H55" s="109"/>
      <c r="I55" s="91"/>
      <c r="J55" s="90"/>
      <c r="K55" s="90"/>
    </row>
    <row r="56" spans="1:13" hidden="1" x14ac:dyDescent="0.25">
      <c r="A56" s="77"/>
      <c r="B56" s="78"/>
      <c r="C56" s="78"/>
      <c r="D56" s="78"/>
      <c r="E56" s="78"/>
      <c r="F56" s="78"/>
      <c r="G56" s="78"/>
      <c r="H56" s="78"/>
      <c r="I56" s="77"/>
      <c r="J56" s="78"/>
      <c r="K56" s="78"/>
      <c r="L56" s="59"/>
      <c r="M56" s="59"/>
    </row>
    <row r="57" spans="1:13" x14ac:dyDescent="0.25">
      <c r="A57" s="81"/>
      <c r="B57" s="82"/>
      <c r="C57" s="82"/>
      <c r="D57" s="82"/>
      <c r="E57" s="82"/>
      <c r="F57" s="82"/>
      <c r="G57" s="82"/>
      <c r="H57" s="82"/>
      <c r="I57" s="81"/>
      <c r="J57" s="82"/>
      <c r="K57" s="82"/>
      <c r="L57" s="59"/>
      <c r="M57" s="59"/>
    </row>
    <row r="58" spans="1:13" ht="21.75" customHeight="1" x14ac:dyDescent="0.25">
      <c r="A58" s="110"/>
      <c r="B58" s="111"/>
      <c r="C58" s="32"/>
      <c r="D58" s="33"/>
      <c r="E58" s="33"/>
      <c r="F58" s="33"/>
      <c r="G58" s="33"/>
      <c r="H58" s="33"/>
      <c r="I58" s="31"/>
      <c r="J58" s="32"/>
      <c r="K58" s="32"/>
      <c r="L58" s="59"/>
      <c r="M58" s="59"/>
    </row>
    <row r="59" spans="1:13" ht="12" hidden="1" customHeight="1" x14ac:dyDescent="0.25">
      <c r="A59" s="100"/>
      <c r="B59" s="82"/>
      <c r="C59" s="82"/>
      <c r="D59" s="82"/>
      <c r="E59" s="82"/>
      <c r="F59" s="82"/>
      <c r="G59" s="82"/>
      <c r="H59" s="82"/>
      <c r="I59" s="100"/>
      <c r="J59" s="82"/>
      <c r="K59" s="82"/>
      <c r="L59" s="59"/>
      <c r="M59" s="59"/>
    </row>
    <row r="60" spans="1:13" ht="6" hidden="1" customHeight="1" x14ac:dyDescent="0.25">
      <c r="A60" s="112"/>
      <c r="B60" s="113"/>
      <c r="C60" s="86"/>
      <c r="D60" s="105"/>
      <c r="E60" s="106"/>
      <c r="F60" s="106"/>
      <c r="G60" s="106"/>
      <c r="H60" s="107"/>
      <c r="I60" s="85"/>
      <c r="J60" s="86"/>
      <c r="K60" s="86"/>
      <c r="L60" s="59"/>
      <c r="M60" s="59"/>
    </row>
    <row r="61" spans="1:13" ht="3.75" hidden="1" customHeight="1" x14ac:dyDescent="0.25">
      <c r="A61" s="114"/>
      <c r="B61" s="113"/>
      <c r="C61" s="82"/>
      <c r="D61" s="60"/>
      <c r="E61" s="60"/>
      <c r="F61" s="60"/>
      <c r="G61" s="60"/>
      <c r="H61" s="106"/>
      <c r="I61" s="82"/>
      <c r="J61" s="82"/>
      <c r="K61" s="82"/>
      <c r="L61" s="59"/>
      <c r="M61" s="59"/>
    </row>
    <row r="62" spans="1:13" hidden="1" x14ac:dyDescent="0.25">
      <c r="A62" s="126"/>
      <c r="B62" s="127"/>
      <c r="C62" s="52"/>
      <c r="D62" s="52"/>
      <c r="E62" s="52"/>
      <c r="F62" s="52"/>
      <c r="G62" s="52"/>
      <c r="H62" s="61"/>
      <c r="I62" s="51"/>
      <c r="J62" s="52"/>
      <c r="K62" s="52"/>
      <c r="L62" s="59"/>
      <c r="M62" s="59"/>
    </row>
    <row r="63" spans="1:13" ht="19.5" customHeight="1" x14ac:dyDescent="0.25">
      <c r="A63" s="115"/>
      <c r="B63" s="115"/>
      <c r="C63" s="115"/>
      <c r="D63" s="115"/>
      <c r="E63" s="115"/>
      <c r="F63" s="115"/>
      <c r="G63" s="115"/>
      <c r="H63" s="115"/>
      <c r="I63" s="97"/>
      <c r="J63" s="97"/>
      <c r="K63" s="97"/>
      <c r="L63" s="59"/>
      <c r="M63" s="59"/>
    </row>
    <row r="64" spans="1:13" x14ac:dyDescent="0.25">
      <c r="A64" s="110"/>
      <c r="B64" s="128"/>
      <c r="C64" s="54"/>
      <c r="D64" s="62"/>
      <c r="E64" s="62"/>
      <c r="F64" s="62"/>
      <c r="G64" s="62"/>
      <c r="H64" s="62"/>
      <c r="I64" s="31"/>
      <c r="J64" s="53"/>
      <c r="K64" s="54"/>
      <c r="L64" s="59"/>
      <c r="M64" s="59"/>
    </row>
    <row r="65" spans="1:13" x14ac:dyDescent="0.25">
      <c r="A65" s="129"/>
      <c r="B65" s="127"/>
      <c r="C65" s="54"/>
      <c r="D65" s="62"/>
      <c r="E65" s="62"/>
      <c r="F65" s="62"/>
      <c r="G65" s="62"/>
      <c r="H65" s="62"/>
      <c r="I65" s="31"/>
      <c r="J65" s="54"/>
      <c r="K65" s="54"/>
      <c r="L65" s="59"/>
      <c r="M65" s="59"/>
    </row>
    <row r="66" spans="1:13" x14ac:dyDescent="0.25">
      <c r="A66" s="116"/>
      <c r="B66" s="82"/>
      <c r="C66" s="82"/>
      <c r="D66" s="82"/>
      <c r="E66" s="82"/>
      <c r="F66" s="82"/>
      <c r="G66" s="82"/>
      <c r="H66" s="82"/>
      <c r="I66" s="97"/>
      <c r="J66" s="82"/>
      <c r="K66" s="82"/>
      <c r="L66" s="59"/>
      <c r="M66" s="59"/>
    </row>
    <row r="67" spans="1:13" x14ac:dyDescent="0.25">
      <c r="A67" s="72"/>
      <c r="B67" s="53"/>
      <c r="C67" s="54"/>
      <c r="D67" s="63"/>
      <c r="E67" s="63"/>
      <c r="F67" s="63"/>
      <c r="G67" s="63"/>
      <c r="H67" s="62"/>
      <c r="I67" s="31"/>
      <c r="J67" s="53"/>
      <c r="K67" s="54"/>
      <c r="L67" s="59"/>
      <c r="M67" s="59"/>
    </row>
    <row r="68" spans="1:13" x14ac:dyDescent="0.25">
      <c r="A68" s="73"/>
      <c r="B68" s="53"/>
      <c r="C68" s="54"/>
      <c r="D68" s="63"/>
      <c r="E68" s="63"/>
      <c r="F68" s="63"/>
      <c r="G68" s="63"/>
      <c r="H68" s="62"/>
      <c r="I68" s="31"/>
      <c r="J68" s="53"/>
      <c r="K68" s="54"/>
      <c r="L68" s="59"/>
      <c r="M68" s="59"/>
    </row>
    <row r="69" spans="1:13" x14ac:dyDescent="0.25">
      <c r="A69" s="31"/>
      <c r="B69" s="54"/>
      <c r="C69" s="54"/>
      <c r="D69" s="63"/>
      <c r="E69" s="63"/>
      <c r="F69" s="63"/>
      <c r="G69" s="63"/>
      <c r="H69" s="62"/>
      <c r="I69" s="31"/>
      <c r="J69" s="54"/>
      <c r="K69" s="54"/>
      <c r="L69" s="59"/>
      <c r="M69" s="59"/>
    </row>
    <row r="70" spans="1:13" x14ac:dyDescent="0.25">
      <c r="A70" s="31"/>
      <c r="B70" s="54"/>
      <c r="C70" s="54"/>
      <c r="D70" s="63"/>
      <c r="E70" s="63"/>
      <c r="F70" s="63"/>
      <c r="G70" s="63"/>
      <c r="H70" s="62"/>
      <c r="I70" s="31"/>
      <c r="J70" s="54"/>
      <c r="K70" s="54"/>
      <c r="L70" s="59"/>
      <c r="M70" s="59"/>
    </row>
    <row r="71" spans="1:13" x14ac:dyDescent="0.25">
      <c r="A71" s="97"/>
      <c r="B71" s="82"/>
      <c r="C71" s="82"/>
      <c r="D71" s="82"/>
      <c r="E71" s="82"/>
      <c r="F71" s="82"/>
      <c r="G71" s="82"/>
      <c r="H71" s="82"/>
      <c r="I71" s="97"/>
      <c r="J71" s="82"/>
      <c r="K71" s="82"/>
      <c r="L71" s="59"/>
      <c r="M71" s="59"/>
    </row>
    <row r="72" spans="1:13" x14ac:dyDescent="0.25">
      <c r="A72" s="31"/>
      <c r="B72" s="53"/>
      <c r="C72" s="54"/>
      <c r="D72" s="62"/>
      <c r="E72" s="62"/>
      <c r="F72" s="62"/>
      <c r="G72" s="62"/>
      <c r="H72" s="62"/>
      <c r="I72" s="31"/>
      <c r="J72" s="53"/>
      <c r="K72" s="54"/>
      <c r="L72" s="59"/>
      <c r="M72" s="59"/>
    </row>
    <row r="73" spans="1:13" x14ac:dyDescent="0.25">
      <c r="A73" s="31"/>
      <c r="B73" s="54"/>
      <c r="C73" s="54"/>
      <c r="D73" s="62"/>
      <c r="E73" s="62"/>
      <c r="F73" s="62"/>
      <c r="G73" s="62"/>
      <c r="H73" s="62"/>
      <c r="I73" s="31"/>
      <c r="J73" s="54"/>
      <c r="K73" s="54"/>
      <c r="L73" s="59"/>
      <c r="M73" s="59"/>
    </row>
    <row r="74" spans="1:13" ht="20.25" customHeight="1" x14ac:dyDescent="0.25">
      <c r="A74" s="31"/>
      <c r="B74" s="54"/>
      <c r="C74" s="54"/>
      <c r="D74" s="62"/>
      <c r="E74" s="62"/>
      <c r="F74" s="62"/>
      <c r="G74" s="62"/>
      <c r="H74" s="62"/>
      <c r="I74" s="31"/>
      <c r="J74" s="54"/>
      <c r="K74" s="54"/>
      <c r="L74" s="59"/>
      <c r="M74" s="59"/>
    </row>
    <row r="75" spans="1:13" x14ac:dyDescent="0.25">
      <c r="A75" s="97"/>
      <c r="B75" s="82"/>
      <c r="C75" s="82"/>
      <c r="D75" s="82"/>
      <c r="E75" s="82"/>
      <c r="F75" s="82"/>
      <c r="G75" s="82"/>
      <c r="H75" s="82"/>
      <c r="I75" s="97"/>
      <c r="J75" s="82"/>
      <c r="K75" s="82"/>
      <c r="L75" s="59"/>
      <c r="M75" s="59"/>
    </row>
    <row r="76" spans="1:13" x14ac:dyDescent="0.25">
      <c r="A76" s="31"/>
      <c r="B76" s="54"/>
      <c r="C76" s="54"/>
      <c r="D76" s="64"/>
      <c r="E76" s="64"/>
      <c r="F76" s="32"/>
      <c r="G76" s="32"/>
      <c r="H76" s="65"/>
      <c r="I76" s="31"/>
      <c r="J76" s="54"/>
      <c r="K76" s="54"/>
      <c r="L76" s="59"/>
      <c r="M76" s="59"/>
    </row>
    <row r="77" spans="1:13" x14ac:dyDescent="0.25">
      <c r="A77" s="31"/>
      <c r="B77" s="54"/>
      <c r="C77" s="54"/>
      <c r="D77" s="62"/>
      <c r="E77" s="62"/>
      <c r="F77" s="62"/>
      <c r="G77" s="62"/>
      <c r="H77" s="62"/>
      <c r="I77" s="31"/>
      <c r="J77" s="54"/>
      <c r="K77" s="54"/>
      <c r="L77" s="59"/>
      <c r="M77" s="59"/>
    </row>
    <row r="78" spans="1:13" x14ac:dyDescent="0.25">
      <c r="A78" s="31"/>
      <c r="B78" s="54"/>
      <c r="C78" s="54"/>
      <c r="D78" s="62"/>
      <c r="E78" s="62"/>
      <c r="F78" s="62"/>
      <c r="G78" s="62"/>
      <c r="H78" s="62"/>
      <c r="I78" s="31"/>
      <c r="J78" s="54"/>
      <c r="K78" s="54"/>
      <c r="L78" s="59"/>
      <c r="M78" s="59"/>
    </row>
    <row r="79" spans="1:13" x14ac:dyDescent="0.25">
      <c r="A79" s="55"/>
      <c r="B79" s="53"/>
      <c r="C79" s="54"/>
      <c r="D79" s="62"/>
      <c r="E79" s="62"/>
      <c r="F79" s="62"/>
      <c r="G79" s="62"/>
      <c r="H79" s="62"/>
      <c r="I79" s="55"/>
      <c r="J79" s="53"/>
      <c r="K79" s="54"/>
      <c r="L79" s="59"/>
      <c r="M79" s="59"/>
    </row>
    <row r="80" spans="1:13" x14ac:dyDescent="0.25">
      <c r="A80" s="31"/>
      <c r="B80" s="54"/>
      <c r="C80" s="54"/>
      <c r="D80" s="62"/>
      <c r="E80" s="62"/>
      <c r="F80" s="62"/>
      <c r="G80" s="62"/>
      <c r="H80" s="62"/>
      <c r="I80" s="31"/>
      <c r="J80" s="54"/>
      <c r="K80" s="54"/>
      <c r="L80" s="59"/>
      <c r="M80" s="59"/>
    </row>
    <row r="81" spans="1:13" x14ac:dyDescent="0.25">
      <c r="A81" s="31"/>
      <c r="B81" s="54"/>
      <c r="C81" s="54"/>
      <c r="D81" s="62"/>
      <c r="E81" s="62"/>
      <c r="F81" s="62"/>
      <c r="G81" s="62"/>
      <c r="H81" s="62"/>
      <c r="I81" s="31"/>
      <c r="J81" s="54"/>
      <c r="K81" s="54"/>
      <c r="L81" s="59"/>
      <c r="M81" s="59"/>
    </row>
    <row r="82" spans="1:13" x14ac:dyDescent="0.25">
      <c r="A82" s="97"/>
      <c r="B82" s="82"/>
      <c r="C82" s="82"/>
      <c r="D82" s="82"/>
      <c r="E82" s="82"/>
      <c r="F82" s="82"/>
      <c r="G82" s="82"/>
      <c r="H82" s="82"/>
      <c r="I82" s="97"/>
      <c r="J82" s="82"/>
      <c r="K82" s="82"/>
      <c r="L82" s="59"/>
      <c r="M82" s="59"/>
    </row>
    <row r="83" spans="1:13" x14ac:dyDescent="0.25">
      <c r="A83" s="31"/>
      <c r="B83" s="54"/>
      <c r="C83" s="54"/>
      <c r="D83" s="62"/>
      <c r="E83" s="62"/>
      <c r="F83" s="62"/>
      <c r="G83" s="62"/>
      <c r="H83" s="62"/>
      <c r="I83" s="31"/>
      <c r="J83" s="54"/>
      <c r="K83" s="54"/>
      <c r="L83" s="59"/>
      <c r="M83" s="59"/>
    </row>
    <row r="84" spans="1:13" x14ac:dyDescent="0.25">
      <c r="A84" s="31"/>
      <c r="B84" s="54"/>
      <c r="C84" s="54"/>
      <c r="D84" s="62"/>
      <c r="E84" s="62"/>
      <c r="F84" s="62"/>
      <c r="G84" s="62"/>
      <c r="H84" s="62"/>
      <c r="I84" s="31"/>
      <c r="J84" s="54"/>
      <c r="K84" s="54"/>
      <c r="L84" s="59"/>
      <c r="M84" s="59"/>
    </row>
    <row r="85" spans="1:13" x14ac:dyDescent="0.25">
      <c r="A85" s="31"/>
      <c r="B85" s="54"/>
      <c r="C85" s="54"/>
      <c r="D85" s="62"/>
      <c r="E85" s="62"/>
      <c r="F85" s="62"/>
      <c r="G85" s="62"/>
      <c r="H85" s="62"/>
      <c r="I85" s="31"/>
      <c r="J85" s="54"/>
      <c r="K85" s="54"/>
      <c r="L85" s="59"/>
      <c r="M85" s="59"/>
    </row>
    <row r="86" spans="1:13" x14ac:dyDescent="0.25">
      <c r="A86" s="31"/>
      <c r="B86" s="54"/>
      <c r="C86" s="54"/>
      <c r="D86" s="62"/>
      <c r="E86" s="62"/>
      <c r="F86" s="62"/>
      <c r="G86" s="62"/>
      <c r="H86" s="62"/>
      <c r="I86" s="31"/>
      <c r="J86" s="54"/>
      <c r="K86" s="54"/>
      <c r="L86" s="59"/>
      <c r="M86" s="59"/>
    </row>
    <row r="87" spans="1:13" x14ac:dyDescent="0.25">
      <c r="A87" s="97"/>
      <c r="B87" s="82"/>
      <c r="C87" s="82"/>
      <c r="D87" s="82"/>
      <c r="E87" s="82"/>
      <c r="F87" s="82"/>
      <c r="G87" s="82"/>
      <c r="H87" s="82"/>
      <c r="I87" s="97"/>
      <c r="J87" s="82"/>
      <c r="K87" s="82"/>
      <c r="L87" s="59"/>
      <c r="M87" s="59"/>
    </row>
    <row r="88" spans="1:13" x14ac:dyDescent="0.25">
      <c r="A88" s="31"/>
      <c r="B88" s="54"/>
      <c r="C88" s="54"/>
      <c r="D88" s="62"/>
      <c r="E88" s="62"/>
      <c r="F88" s="62"/>
      <c r="G88" s="62"/>
      <c r="H88" s="62"/>
      <c r="I88" s="31"/>
      <c r="J88" s="54"/>
      <c r="K88" s="54"/>
      <c r="L88" s="59"/>
      <c r="M88" s="59"/>
    </row>
    <row r="89" spans="1:13" x14ac:dyDescent="0.25">
      <c r="A89" s="31"/>
      <c r="B89" s="53"/>
      <c r="C89" s="54"/>
      <c r="D89" s="62"/>
      <c r="E89" s="62"/>
      <c r="F89" s="62"/>
      <c r="G89" s="62"/>
      <c r="H89" s="62"/>
      <c r="I89" s="31"/>
      <c r="J89" s="53"/>
      <c r="K89" s="54"/>
      <c r="L89" s="59"/>
      <c r="M89" s="59"/>
    </row>
    <row r="90" spans="1:13" x14ac:dyDescent="0.25">
      <c r="A90" s="31"/>
      <c r="B90" s="54"/>
      <c r="C90" s="54"/>
      <c r="D90" s="62"/>
      <c r="E90" s="62"/>
      <c r="F90" s="62"/>
      <c r="G90" s="62"/>
      <c r="H90" s="62"/>
      <c r="I90" s="31"/>
      <c r="J90" s="54"/>
      <c r="K90" s="54"/>
      <c r="L90" s="59"/>
      <c r="M90" s="59"/>
    </row>
    <row r="91" spans="1:13" x14ac:dyDescent="0.25">
      <c r="A91" s="56"/>
      <c r="B91" s="57"/>
      <c r="C91" s="57"/>
      <c r="D91" s="66"/>
      <c r="E91" s="66"/>
      <c r="F91" s="66"/>
      <c r="G91" s="66"/>
      <c r="H91" s="62"/>
      <c r="I91" s="56"/>
      <c r="J91" s="57"/>
      <c r="K91" s="57"/>
      <c r="L91" s="59"/>
      <c r="M91" s="59"/>
    </row>
    <row r="92" spans="1:13" x14ac:dyDescent="0.25">
      <c r="A92" s="97"/>
      <c r="B92" s="82"/>
      <c r="C92" s="82"/>
      <c r="D92" s="82"/>
      <c r="E92" s="82"/>
      <c r="F92" s="82"/>
      <c r="G92" s="82"/>
      <c r="H92" s="82"/>
      <c r="I92" s="97"/>
      <c r="J92" s="82"/>
      <c r="K92" s="82"/>
      <c r="L92" s="59"/>
      <c r="M92" s="59"/>
    </row>
    <row r="93" spans="1:13" x14ac:dyDescent="0.25">
      <c r="A93" s="31"/>
      <c r="B93" s="53"/>
      <c r="C93" s="54"/>
      <c r="D93" s="62"/>
      <c r="E93" s="62"/>
      <c r="F93" s="62"/>
      <c r="G93" s="62"/>
      <c r="H93" s="62"/>
      <c r="I93" s="31"/>
      <c r="J93" s="53"/>
      <c r="K93" s="54"/>
      <c r="L93" s="59"/>
      <c r="M93" s="59"/>
    </row>
    <row r="94" spans="1:13" x14ac:dyDescent="0.25">
      <c r="A94" s="31"/>
      <c r="B94" s="54"/>
      <c r="C94" s="54"/>
      <c r="D94" s="62"/>
      <c r="E94" s="62"/>
      <c r="F94" s="62"/>
      <c r="G94" s="62"/>
      <c r="H94" s="62"/>
      <c r="I94" s="31"/>
      <c r="J94" s="54"/>
      <c r="K94" s="54"/>
      <c r="L94" s="59"/>
      <c r="M94" s="59"/>
    </row>
    <row r="95" spans="1:13" x14ac:dyDescent="0.25">
      <c r="A95" s="95"/>
      <c r="B95" s="82"/>
      <c r="C95" s="82"/>
      <c r="D95" s="82"/>
      <c r="E95" s="82"/>
      <c r="F95" s="82"/>
      <c r="G95" s="82"/>
      <c r="H95" s="82"/>
      <c r="I95" s="95"/>
      <c r="J95" s="82"/>
      <c r="K95" s="82"/>
      <c r="L95" s="59"/>
      <c r="M95" s="59"/>
    </row>
    <row r="96" spans="1:13" x14ac:dyDescent="0.25">
      <c r="A96" s="31"/>
      <c r="B96" s="58"/>
      <c r="C96" s="54"/>
      <c r="D96" s="62"/>
      <c r="E96" s="62"/>
      <c r="F96" s="62"/>
      <c r="G96" s="62"/>
      <c r="H96" s="62"/>
      <c r="I96" s="31"/>
      <c r="J96" s="58"/>
      <c r="K96" s="54"/>
      <c r="L96" s="59"/>
      <c r="M96" s="59"/>
    </row>
    <row r="97" spans="1:13" x14ac:dyDescent="0.25">
      <c r="A97" s="31"/>
      <c r="B97" s="53"/>
      <c r="C97" s="54"/>
      <c r="D97" s="62"/>
      <c r="E97" s="62"/>
      <c r="F97" s="62"/>
      <c r="G97" s="62"/>
      <c r="H97" s="62"/>
      <c r="I97" s="31"/>
      <c r="J97" s="53"/>
      <c r="K97" s="54"/>
      <c r="L97" s="59"/>
      <c r="M97" s="59"/>
    </row>
    <row r="98" spans="1:13" x14ac:dyDescent="0.25">
      <c r="A98" s="31"/>
      <c r="B98" s="53"/>
      <c r="C98" s="54"/>
      <c r="D98" s="62"/>
      <c r="E98" s="62"/>
      <c r="F98" s="62"/>
      <c r="G98" s="62"/>
      <c r="H98" s="62"/>
      <c r="I98" s="31"/>
      <c r="J98" s="53"/>
      <c r="K98" s="54"/>
      <c r="L98" s="59"/>
      <c r="M98" s="59"/>
    </row>
    <row r="99" spans="1:13" x14ac:dyDescent="0.25">
      <c r="A99" s="32"/>
      <c r="B99" s="32"/>
      <c r="C99" s="32"/>
      <c r="D99" s="67"/>
      <c r="E99" s="67"/>
      <c r="F99" s="67"/>
      <c r="G99" s="67"/>
      <c r="H99" s="67"/>
      <c r="I99" s="32"/>
      <c r="J99" s="32"/>
      <c r="K99" s="32"/>
      <c r="L99" s="59"/>
      <c r="M99" s="59"/>
    </row>
    <row r="100" spans="1:13" x14ac:dyDescent="0.25">
      <c r="A100" s="32"/>
      <c r="B100" s="32"/>
      <c r="C100" s="32"/>
      <c r="D100" s="106"/>
      <c r="E100" s="106"/>
      <c r="F100" s="67"/>
      <c r="G100" s="67"/>
      <c r="H100" s="67"/>
      <c r="I100" s="32"/>
      <c r="J100" s="32"/>
      <c r="K100" s="32"/>
      <c r="L100" s="59"/>
      <c r="M100" s="59"/>
    </row>
    <row r="101" spans="1:13" x14ac:dyDescent="0.25">
      <c r="A101" s="68"/>
      <c r="B101" s="68"/>
      <c r="C101" s="68"/>
      <c r="D101" s="69"/>
      <c r="E101" s="69"/>
      <c r="F101" s="69"/>
      <c r="G101" s="69"/>
      <c r="H101" s="69"/>
      <c r="I101" s="68"/>
      <c r="J101" s="68"/>
      <c r="K101" s="68"/>
      <c r="L101" s="59"/>
      <c r="M101" s="59"/>
    </row>
    <row r="102" spans="1:13" x14ac:dyDescent="0.25">
      <c r="A102" s="32"/>
      <c r="B102" s="32"/>
      <c r="C102" s="32"/>
      <c r="D102" s="67"/>
      <c r="E102" s="67"/>
      <c r="F102" s="67"/>
      <c r="G102" s="67"/>
      <c r="H102" s="67"/>
      <c r="I102" s="32"/>
      <c r="J102" s="32"/>
      <c r="K102" s="32"/>
      <c r="L102" s="59"/>
      <c r="M102" s="59"/>
    </row>
    <row r="103" spans="1:13" x14ac:dyDescent="0.25">
      <c r="A103" s="32"/>
      <c r="B103" s="32"/>
      <c r="C103" s="32"/>
      <c r="D103" s="67"/>
      <c r="E103" s="67"/>
      <c r="F103" s="67"/>
      <c r="G103" s="67"/>
      <c r="H103" s="67"/>
      <c r="I103" s="32"/>
      <c r="J103" s="32"/>
      <c r="K103" s="32"/>
      <c r="L103" s="59"/>
      <c r="M103" s="59"/>
    </row>
    <row r="104" spans="1:13" x14ac:dyDescent="0.25">
      <c r="A104" s="118"/>
      <c r="B104" s="118"/>
      <c r="C104" s="118"/>
      <c r="D104" s="119"/>
      <c r="E104" s="119"/>
      <c r="F104" s="119"/>
      <c r="G104" s="117"/>
      <c r="H104" s="117"/>
      <c r="I104" s="118"/>
      <c r="J104" s="118"/>
      <c r="K104" s="118"/>
      <c r="L104" s="59"/>
      <c r="M104" s="59"/>
    </row>
    <row r="105" spans="1:13" x14ac:dyDescent="0.25">
      <c r="A105" s="118"/>
      <c r="B105" s="118"/>
      <c r="C105" s="118"/>
      <c r="D105" s="119"/>
      <c r="E105" s="119"/>
      <c r="F105" s="119"/>
      <c r="G105" s="117"/>
      <c r="H105" s="117"/>
      <c r="I105" s="118"/>
      <c r="J105" s="118"/>
      <c r="K105" s="118"/>
      <c r="L105" s="59"/>
      <c r="M105" s="59"/>
    </row>
    <row r="106" spans="1:13" x14ac:dyDescent="0.25">
      <c r="A106" s="118"/>
      <c r="B106" s="82"/>
      <c r="C106" s="82"/>
      <c r="D106" s="82"/>
      <c r="E106" s="82"/>
      <c r="F106" s="82"/>
      <c r="G106" s="82"/>
      <c r="H106" s="82"/>
      <c r="I106" s="118"/>
      <c r="J106" s="82"/>
      <c r="K106" s="82"/>
      <c r="L106" s="59"/>
      <c r="M106" s="59"/>
    </row>
    <row r="107" spans="1:13" ht="15.75" x14ac:dyDescent="0.25">
      <c r="A107" s="120"/>
      <c r="B107" s="82"/>
      <c r="C107" s="82"/>
      <c r="D107" s="82"/>
      <c r="E107" s="82"/>
      <c r="F107" s="82"/>
      <c r="G107" s="82"/>
      <c r="H107" s="82"/>
      <c r="I107" s="120"/>
      <c r="J107" s="82"/>
      <c r="K107" s="82"/>
      <c r="L107" s="59"/>
      <c r="M107" s="59"/>
    </row>
    <row r="108" spans="1:13" x14ac:dyDescent="0.25">
      <c r="A108" s="77"/>
      <c r="B108" s="78"/>
      <c r="C108" s="78"/>
      <c r="D108" s="78"/>
      <c r="E108" s="78"/>
      <c r="F108" s="78"/>
      <c r="G108" s="78"/>
      <c r="H108" s="78"/>
      <c r="I108" s="77"/>
      <c r="J108" s="78"/>
      <c r="K108" s="78"/>
      <c r="L108" s="59"/>
      <c r="M108" s="59"/>
    </row>
    <row r="109" spans="1:13" x14ac:dyDescent="0.25">
      <c r="A109" s="81"/>
      <c r="B109" s="82"/>
      <c r="C109" s="82"/>
      <c r="D109" s="82"/>
      <c r="E109" s="82"/>
      <c r="F109" s="82"/>
      <c r="G109" s="82"/>
      <c r="H109" s="82"/>
      <c r="I109" s="81"/>
      <c r="J109" s="82"/>
      <c r="K109" s="82"/>
      <c r="L109" s="59"/>
      <c r="M109" s="59"/>
    </row>
    <row r="110" spans="1:13" x14ac:dyDescent="0.25">
      <c r="A110" s="31"/>
      <c r="B110" s="32"/>
      <c r="C110" s="32"/>
      <c r="D110" s="33"/>
      <c r="E110" s="33"/>
      <c r="F110" s="33"/>
      <c r="G110" s="33"/>
      <c r="H110" s="33"/>
      <c r="I110" s="31"/>
      <c r="J110" s="32"/>
      <c r="K110" s="32"/>
      <c r="L110" s="59"/>
      <c r="M110" s="59"/>
    </row>
    <row r="111" spans="1:13" x14ac:dyDescent="0.25">
      <c r="A111" s="100"/>
      <c r="B111" s="82"/>
      <c r="C111" s="82"/>
      <c r="D111" s="82"/>
      <c r="E111" s="82"/>
      <c r="F111" s="82"/>
      <c r="G111" s="82"/>
      <c r="H111" s="82"/>
      <c r="I111" s="100"/>
      <c r="J111" s="82"/>
      <c r="K111" s="82"/>
      <c r="L111" s="59"/>
      <c r="M111" s="59"/>
    </row>
    <row r="112" spans="1:13" x14ac:dyDescent="0.25">
      <c r="A112" s="85"/>
      <c r="B112" s="86"/>
      <c r="C112" s="86"/>
      <c r="D112" s="105"/>
      <c r="E112" s="106"/>
      <c r="F112" s="106"/>
      <c r="G112" s="106"/>
      <c r="H112" s="107"/>
      <c r="I112" s="85"/>
      <c r="J112" s="86"/>
      <c r="K112" s="86"/>
      <c r="L112" s="59"/>
      <c r="M112" s="59"/>
    </row>
    <row r="113" spans="1:13" x14ac:dyDescent="0.25">
      <c r="A113" s="82"/>
      <c r="B113" s="82"/>
      <c r="C113" s="82"/>
      <c r="D113" s="60"/>
      <c r="E113" s="60"/>
      <c r="F113" s="60"/>
      <c r="G113" s="60"/>
      <c r="H113" s="106"/>
      <c r="I113" s="82"/>
      <c r="J113" s="82"/>
      <c r="K113" s="82"/>
      <c r="L113" s="59"/>
      <c r="M113" s="59"/>
    </row>
    <row r="114" spans="1:13" x14ac:dyDescent="0.25">
      <c r="A114" s="51"/>
      <c r="B114" s="52"/>
      <c r="C114" s="52"/>
      <c r="D114" s="52"/>
      <c r="E114" s="52"/>
      <c r="F114" s="52"/>
      <c r="G114" s="52"/>
      <c r="H114" s="61"/>
      <c r="I114" s="51"/>
      <c r="J114" s="52"/>
      <c r="K114" s="52"/>
      <c r="L114" s="59"/>
      <c r="M114" s="59"/>
    </row>
    <row r="115" spans="1:13" x14ac:dyDescent="0.2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59"/>
      <c r="M115" s="59"/>
    </row>
    <row r="116" spans="1:13" x14ac:dyDescent="0.25">
      <c r="A116" s="31"/>
      <c r="B116" s="53"/>
      <c r="C116" s="54"/>
      <c r="D116" s="62"/>
      <c r="E116" s="62"/>
      <c r="F116" s="62"/>
      <c r="G116" s="62"/>
      <c r="H116" s="62"/>
      <c r="I116" s="31"/>
      <c r="J116" s="53"/>
      <c r="K116" s="54"/>
      <c r="L116" s="59"/>
      <c r="M116" s="59"/>
    </row>
    <row r="117" spans="1:13" x14ac:dyDescent="0.25">
      <c r="A117" s="31"/>
      <c r="B117" s="54"/>
      <c r="C117" s="54"/>
      <c r="D117" s="62"/>
      <c r="E117" s="62"/>
      <c r="F117" s="62"/>
      <c r="G117" s="62"/>
      <c r="H117" s="62"/>
      <c r="I117" s="31"/>
      <c r="J117" s="54"/>
      <c r="K117" s="54"/>
      <c r="L117" s="59"/>
      <c r="M117" s="59"/>
    </row>
    <row r="118" spans="1:13" x14ac:dyDescent="0.25">
      <c r="A118" s="97"/>
      <c r="B118" s="82"/>
      <c r="C118" s="82"/>
      <c r="D118" s="82"/>
      <c r="E118" s="82"/>
      <c r="F118" s="82"/>
      <c r="G118" s="82"/>
      <c r="H118" s="82"/>
      <c r="I118" s="97"/>
      <c r="J118" s="82"/>
      <c r="K118" s="82"/>
      <c r="L118" s="59"/>
      <c r="M118" s="59"/>
    </row>
    <row r="119" spans="1:13" x14ac:dyDescent="0.25">
      <c r="A119" s="31"/>
      <c r="B119" s="53"/>
      <c r="C119" s="54"/>
      <c r="D119" s="63"/>
      <c r="E119" s="63"/>
      <c r="F119" s="63"/>
      <c r="G119" s="63"/>
      <c r="H119" s="62"/>
      <c r="I119" s="31"/>
      <c r="J119" s="53"/>
      <c r="K119" s="54"/>
      <c r="L119" s="59"/>
      <c r="M119" s="59"/>
    </row>
    <row r="120" spans="1:13" x14ac:dyDescent="0.25">
      <c r="A120" s="31"/>
      <c r="B120" s="53"/>
      <c r="C120" s="54"/>
      <c r="D120" s="63"/>
      <c r="E120" s="63"/>
      <c r="F120" s="63"/>
      <c r="G120" s="63"/>
      <c r="H120" s="62"/>
      <c r="I120" s="31"/>
      <c r="J120" s="53"/>
      <c r="K120" s="54"/>
      <c r="L120" s="59"/>
      <c r="M120" s="59"/>
    </row>
    <row r="121" spans="1:13" x14ac:dyDescent="0.25">
      <c r="A121" s="31"/>
      <c r="B121" s="54"/>
      <c r="C121" s="54"/>
      <c r="D121" s="63"/>
      <c r="E121" s="63"/>
      <c r="F121" s="63"/>
      <c r="G121" s="63"/>
      <c r="H121" s="62"/>
      <c r="I121" s="31"/>
      <c r="J121" s="54"/>
      <c r="K121" s="54"/>
      <c r="L121" s="59"/>
      <c r="M121" s="59"/>
    </row>
    <row r="122" spans="1:13" x14ac:dyDescent="0.25">
      <c r="A122" s="31"/>
      <c r="B122" s="54"/>
      <c r="C122" s="54"/>
      <c r="D122" s="63"/>
      <c r="E122" s="63"/>
      <c r="F122" s="63"/>
      <c r="G122" s="63"/>
      <c r="H122" s="62"/>
      <c r="I122" s="31"/>
      <c r="J122" s="54"/>
      <c r="K122" s="54"/>
      <c r="L122" s="59"/>
      <c r="M122" s="59"/>
    </row>
    <row r="123" spans="1:13" x14ac:dyDescent="0.25">
      <c r="A123" s="97"/>
      <c r="B123" s="82"/>
      <c r="C123" s="82"/>
      <c r="D123" s="82"/>
      <c r="E123" s="82"/>
      <c r="F123" s="82"/>
      <c r="G123" s="82"/>
      <c r="H123" s="82"/>
      <c r="I123" s="97"/>
      <c r="J123" s="82"/>
      <c r="K123" s="82"/>
      <c r="L123" s="59"/>
      <c r="M123" s="59"/>
    </row>
    <row r="124" spans="1:13" x14ac:dyDescent="0.25">
      <c r="A124" s="31"/>
      <c r="B124" s="53"/>
      <c r="C124" s="54"/>
      <c r="D124" s="62"/>
      <c r="E124" s="62"/>
      <c r="F124" s="62"/>
      <c r="G124" s="62"/>
      <c r="H124" s="62"/>
      <c r="I124" s="31"/>
      <c r="J124" s="53"/>
      <c r="K124" s="54"/>
      <c r="L124" s="59"/>
      <c r="M124" s="59"/>
    </row>
    <row r="125" spans="1:13" x14ac:dyDescent="0.25">
      <c r="A125" s="31"/>
      <c r="B125" s="54"/>
      <c r="C125" s="54"/>
      <c r="D125" s="62"/>
      <c r="E125" s="62"/>
      <c r="F125" s="62"/>
      <c r="G125" s="62"/>
      <c r="H125" s="62"/>
      <c r="I125" s="31"/>
      <c r="J125" s="54"/>
      <c r="K125" s="54"/>
      <c r="L125" s="59"/>
      <c r="M125" s="59"/>
    </row>
    <row r="126" spans="1:13" x14ac:dyDescent="0.25">
      <c r="A126" s="31"/>
      <c r="B126" s="54"/>
      <c r="C126" s="54"/>
      <c r="D126" s="62"/>
      <c r="E126" s="62"/>
      <c r="F126" s="62"/>
      <c r="G126" s="62"/>
      <c r="H126" s="62"/>
      <c r="I126" s="31"/>
      <c r="J126" s="54"/>
      <c r="K126" s="54"/>
      <c r="L126" s="59"/>
      <c r="M126" s="59"/>
    </row>
    <row r="127" spans="1:13" x14ac:dyDescent="0.25">
      <c r="A127" s="97"/>
      <c r="B127" s="82"/>
      <c r="C127" s="82"/>
      <c r="D127" s="82"/>
      <c r="E127" s="82"/>
      <c r="F127" s="82"/>
      <c r="G127" s="82"/>
      <c r="H127" s="82"/>
      <c r="I127" s="97"/>
      <c r="J127" s="82"/>
      <c r="K127" s="82"/>
      <c r="L127" s="59"/>
      <c r="M127" s="59"/>
    </row>
    <row r="128" spans="1:13" x14ac:dyDescent="0.25">
      <c r="A128" s="31"/>
      <c r="B128" s="54"/>
      <c r="C128" s="54"/>
      <c r="D128" s="64"/>
      <c r="E128" s="64"/>
      <c r="F128" s="32"/>
      <c r="G128" s="32"/>
      <c r="H128" s="65"/>
      <c r="I128" s="31"/>
      <c r="J128" s="54"/>
      <c r="K128" s="54"/>
      <c r="L128" s="59"/>
      <c r="M128" s="59"/>
    </row>
    <row r="129" spans="1:13" x14ac:dyDescent="0.25">
      <c r="A129" s="31"/>
      <c r="B129" s="54"/>
      <c r="C129" s="54"/>
      <c r="D129" s="62"/>
      <c r="E129" s="62"/>
      <c r="F129" s="62"/>
      <c r="G129" s="62"/>
      <c r="H129" s="62"/>
      <c r="I129" s="31"/>
      <c r="J129" s="54"/>
      <c r="K129" s="54"/>
      <c r="L129" s="59"/>
      <c r="M129" s="59"/>
    </row>
    <row r="130" spans="1:13" x14ac:dyDescent="0.25">
      <c r="A130" s="31"/>
      <c r="B130" s="54"/>
      <c r="C130" s="54"/>
      <c r="D130" s="62"/>
      <c r="E130" s="62"/>
      <c r="F130" s="62"/>
      <c r="G130" s="62"/>
      <c r="H130" s="62"/>
      <c r="I130" s="31"/>
      <c r="J130" s="54"/>
      <c r="K130" s="54"/>
      <c r="L130" s="59"/>
      <c r="M130" s="59"/>
    </row>
    <row r="131" spans="1:13" x14ac:dyDescent="0.25">
      <c r="A131" s="55"/>
      <c r="B131" s="53"/>
      <c r="C131" s="54"/>
      <c r="D131" s="62"/>
      <c r="E131" s="62"/>
      <c r="F131" s="62"/>
      <c r="G131" s="62"/>
      <c r="H131" s="62"/>
      <c r="I131" s="55"/>
      <c r="J131" s="53"/>
      <c r="K131" s="54"/>
      <c r="L131" s="59"/>
      <c r="M131" s="59"/>
    </row>
    <row r="132" spans="1:13" x14ac:dyDescent="0.25">
      <c r="A132" s="31"/>
      <c r="B132" s="54"/>
      <c r="C132" s="54"/>
      <c r="D132" s="62"/>
      <c r="E132" s="62"/>
      <c r="F132" s="62"/>
      <c r="G132" s="62"/>
      <c r="H132" s="62"/>
      <c r="I132" s="31"/>
      <c r="J132" s="54"/>
      <c r="K132" s="54"/>
      <c r="L132" s="59"/>
      <c r="M132" s="59"/>
    </row>
    <row r="133" spans="1:13" x14ac:dyDescent="0.25">
      <c r="A133" s="31"/>
      <c r="B133" s="54"/>
      <c r="C133" s="54"/>
      <c r="D133" s="62"/>
      <c r="E133" s="62"/>
      <c r="F133" s="62"/>
      <c r="G133" s="62"/>
      <c r="H133" s="62"/>
      <c r="I133" s="31"/>
      <c r="J133" s="54"/>
      <c r="K133" s="54"/>
      <c r="L133" s="59"/>
      <c r="M133" s="59"/>
    </row>
    <row r="134" spans="1:13" x14ac:dyDescent="0.25">
      <c r="A134" s="97"/>
      <c r="B134" s="82"/>
      <c r="C134" s="82"/>
      <c r="D134" s="82"/>
      <c r="E134" s="82"/>
      <c r="F134" s="82"/>
      <c r="G134" s="82"/>
      <c r="H134" s="82"/>
      <c r="I134" s="97"/>
      <c r="J134" s="82"/>
      <c r="K134" s="82"/>
      <c r="L134" s="59"/>
      <c r="M134" s="59"/>
    </row>
    <row r="135" spans="1:13" x14ac:dyDescent="0.25">
      <c r="A135" s="31"/>
      <c r="B135" s="54"/>
      <c r="C135" s="54"/>
      <c r="D135" s="62"/>
      <c r="E135" s="62"/>
      <c r="F135" s="62"/>
      <c r="G135" s="62"/>
      <c r="H135" s="62"/>
      <c r="I135" s="31"/>
      <c r="J135" s="54"/>
      <c r="K135" s="54"/>
      <c r="L135" s="59"/>
      <c r="M135" s="59"/>
    </row>
    <row r="136" spans="1:13" x14ac:dyDescent="0.25">
      <c r="A136" s="31"/>
      <c r="B136" s="54"/>
      <c r="C136" s="54"/>
      <c r="D136" s="62"/>
      <c r="E136" s="62"/>
      <c r="F136" s="62"/>
      <c r="G136" s="62"/>
      <c r="H136" s="62"/>
      <c r="I136" s="31"/>
      <c r="J136" s="54"/>
      <c r="K136" s="54"/>
      <c r="L136" s="59"/>
      <c r="M136" s="59"/>
    </row>
    <row r="137" spans="1:13" x14ac:dyDescent="0.25">
      <c r="A137" s="31"/>
      <c r="B137" s="54"/>
      <c r="C137" s="54"/>
      <c r="D137" s="62"/>
      <c r="E137" s="62"/>
      <c r="F137" s="62"/>
      <c r="G137" s="62"/>
      <c r="H137" s="62"/>
      <c r="I137" s="31"/>
      <c r="J137" s="54"/>
      <c r="K137" s="54"/>
      <c r="L137" s="59"/>
      <c r="M137" s="59"/>
    </row>
    <row r="138" spans="1:13" x14ac:dyDescent="0.25">
      <c r="A138" s="31"/>
      <c r="B138" s="54"/>
      <c r="C138" s="54"/>
      <c r="D138" s="62"/>
      <c r="E138" s="62"/>
      <c r="F138" s="62"/>
      <c r="G138" s="62"/>
      <c r="H138" s="62"/>
      <c r="I138" s="31"/>
      <c r="J138" s="54"/>
      <c r="K138" s="54"/>
      <c r="L138" s="59"/>
      <c r="M138" s="59"/>
    </row>
    <row r="139" spans="1:13" x14ac:dyDescent="0.25">
      <c r="A139" s="97"/>
      <c r="B139" s="82"/>
      <c r="C139" s="82"/>
      <c r="D139" s="82"/>
      <c r="E139" s="82"/>
      <c r="F139" s="82"/>
      <c r="G139" s="82"/>
      <c r="H139" s="82"/>
      <c r="I139" s="97"/>
      <c r="J139" s="82"/>
      <c r="K139" s="82"/>
      <c r="L139" s="59"/>
      <c r="M139" s="59"/>
    </row>
    <row r="140" spans="1:13" x14ac:dyDescent="0.25">
      <c r="A140" s="31"/>
      <c r="B140" s="54"/>
      <c r="C140" s="54"/>
      <c r="D140" s="62"/>
      <c r="E140" s="62"/>
      <c r="F140" s="62"/>
      <c r="G140" s="62"/>
      <c r="H140" s="62"/>
      <c r="I140" s="31"/>
      <c r="J140" s="54"/>
      <c r="K140" s="54"/>
      <c r="L140" s="59"/>
      <c r="M140" s="59"/>
    </row>
    <row r="141" spans="1:13" x14ac:dyDescent="0.25">
      <c r="A141" s="31"/>
      <c r="B141" s="53"/>
      <c r="C141" s="54"/>
      <c r="D141" s="62"/>
      <c r="E141" s="62"/>
      <c r="F141" s="62"/>
      <c r="G141" s="62"/>
      <c r="H141" s="62"/>
      <c r="I141" s="31"/>
      <c r="J141" s="53"/>
      <c r="K141" s="54"/>
      <c r="L141" s="59"/>
      <c r="M141" s="59"/>
    </row>
    <row r="142" spans="1:13" x14ac:dyDescent="0.25">
      <c r="A142" s="31"/>
      <c r="B142" s="54"/>
      <c r="C142" s="54"/>
      <c r="D142" s="62"/>
      <c r="E142" s="62"/>
      <c r="F142" s="62"/>
      <c r="G142" s="62"/>
      <c r="H142" s="62"/>
      <c r="I142" s="31"/>
      <c r="J142" s="54"/>
      <c r="K142" s="54"/>
      <c r="L142" s="59"/>
      <c r="M142" s="59"/>
    </row>
    <row r="143" spans="1:13" x14ac:dyDescent="0.25">
      <c r="A143" s="56"/>
      <c r="B143" s="57"/>
      <c r="C143" s="57"/>
      <c r="D143" s="66"/>
      <c r="E143" s="66"/>
      <c r="F143" s="66"/>
      <c r="G143" s="66"/>
      <c r="H143" s="62"/>
      <c r="I143" s="56"/>
      <c r="J143" s="57"/>
      <c r="K143" s="57"/>
      <c r="L143" s="59"/>
      <c r="M143" s="59"/>
    </row>
    <row r="144" spans="1:13" x14ac:dyDescent="0.25">
      <c r="A144" s="97"/>
      <c r="B144" s="82"/>
      <c r="C144" s="82"/>
      <c r="D144" s="82"/>
      <c r="E144" s="82"/>
      <c r="F144" s="82"/>
      <c r="G144" s="82"/>
      <c r="H144" s="82"/>
      <c r="I144" s="97"/>
      <c r="J144" s="82"/>
      <c r="K144" s="82"/>
      <c r="L144" s="59"/>
      <c r="M144" s="59"/>
    </row>
    <row r="145" spans="1:13" x14ac:dyDescent="0.25">
      <c r="A145" s="31"/>
      <c r="B145" s="53"/>
      <c r="C145" s="54"/>
      <c r="D145" s="62"/>
      <c r="E145" s="62"/>
      <c r="F145" s="62"/>
      <c r="G145" s="62"/>
      <c r="H145" s="62"/>
      <c r="I145" s="31"/>
      <c r="J145" s="53"/>
      <c r="K145" s="54"/>
      <c r="L145" s="59"/>
      <c r="M145" s="59"/>
    </row>
    <row r="146" spans="1:13" x14ac:dyDescent="0.25">
      <c r="A146" s="31"/>
      <c r="B146" s="54"/>
      <c r="C146" s="54"/>
      <c r="D146" s="62"/>
      <c r="E146" s="62"/>
      <c r="F146" s="62"/>
      <c r="G146" s="62"/>
      <c r="H146" s="62"/>
      <c r="I146" s="31"/>
      <c r="J146" s="54"/>
      <c r="K146" s="54"/>
      <c r="L146" s="59"/>
      <c r="M146" s="59"/>
    </row>
    <row r="147" spans="1:13" x14ac:dyDescent="0.25">
      <c r="A147" s="95"/>
      <c r="B147" s="82"/>
      <c r="C147" s="82"/>
      <c r="D147" s="82"/>
      <c r="E147" s="82"/>
      <c r="F147" s="82"/>
      <c r="G147" s="82"/>
      <c r="H147" s="82"/>
      <c r="I147" s="95"/>
      <c r="J147" s="82"/>
      <c r="K147" s="82"/>
      <c r="L147" s="59"/>
      <c r="M147" s="59"/>
    </row>
    <row r="148" spans="1:13" x14ac:dyDescent="0.25">
      <c r="A148" s="31"/>
      <c r="B148" s="58"/>
      <c r="C148" s="54"/>
      <c r="D148" s="62"/>
      <c r="E148" s="62"/>
      <c r="F148" s="62"/>
      <c r="G148" s="62"/>
      <c r="H148" s="62"/>
      <c r="I148" s="31"/>
      <c r="J148" s="58"/>
      <c r="K148" s="54"/>
      <c r="L148" s="59"/>
      <c r="M148" s="59"/>
    </row>
    <row r="149" spans="1:13" x14ac:dyDescent="0.25">
      <c r="A149" s="31"/>
      <c r="B149" s="53"/>
      <c r="C149" s="54"/>
      <c r="D149" s="62"/>
      <c r="E149" s="62"/>
      <c r="F149" s="62"/>
      <c r="G149" s="62"/>
      <c r="H149" s="62"/>
      <c r="I149" s="31"/>
      <c r="J149" s="53"/>
      <c r="K149" s="54"/>
      <c r="L149" s="59"/>
      <c r="M149" s="59"/>
    </row>
    <row r="150" spans="1:13" x14ac:dyDescent="0.25">
      <c r="A150" s="31"/>
      <c r="B150" s="53"/>
      <c r="C150" s="54"/>
      <c r="D150" s="62"/>
      <c r="E150" s="62"/>
      <c r="F150" s="62"/>
      <c r="G150" s="62"/>
      <c r="H150" s="62"/>
      <c r="I150" s="31"/>
      <c r="J150" s="53"/>
      <c r="K150" s="54"/>
      <c r="L150" s="59"/>
      <c r="M150" s="59"/>
    </row>
    <row r="151" spans="1:13" x14ac:dyDescent="0.25">
      <c r="A151" s="32"/>
      <c r="B151" s="32"/>
      <c r="C151" s="32"/>
      <c r="D151" s="67"/>
      <c r="E151" s="67"/>
      <c r="F151" s="67"/>
      <c r="G151" s="67"/>
      <c r="H151" s="67"/>
      <c r="I151" s="32"/>
      <c r="J151" s="32"/>
      <c r="K151" s="32"/>
      <c r="L151" s="59"/>
      <c r="M151" s="59"/>
    </row>
    <row r="152" spans="1:13" x14ac:dyDescent="0.25">
      <c r="A152" s="32"/>
      <c r="B152" s="32"/>
      <c r="C152" s="32"/>
      <c r="D152" s="106"/>
      <c r="E152" s="106"/>
      <c r="F152" s="67"/>
      <c r="G152" s="67"/>
      <c r="H152" s="67"/>
      <c r="I152" s="32"/>
      <c r="J152" s="32"/>
      <c r="K152" s="32"/>
      <c r="L152" s="59"/>
      <c r="M152" s="59"/>
    </row>
    <row r="153" spans="1:13" x14ac:dyDescent="0.25">
      <c r="A153" s="68"/>
      <c r="B153" s="68"/>
      <c r="C153" s="68"/>
      <c r="D153" s="69"/>
      <c r="E153" s="69"/>
      <c r="F153" s="69"/>
      <c r="G153" s="69"/>
      <c r="H153" s="69"/>
      <c r="I153" s="68"/>
      <c r="J153" s="68"/>
      <c r="K153" s="68"/>
      <c r="L153" s="59"/>
      <c r="M153" s="59"/>
    </row>
    <row r="154" spans="1:13" x14ac:dyDescent="0.25">
      <c r="A154" s="32"/>
      <c r="B154" s="32"/>
      <c r="C154" s="32"/>
      <c r="D154" s="67"/>
      <c r="E154" s="67"/>
      <c r="F154" s="67"/>
      <c r="G154" s="67"/>
      <c r="H154" s="67"/>
      <c r="I154" s="32"/>
      <c r="J154" s="32"/>
      <c r="K154" s="32"/>
      <c r="L154" s="59"/>
      <c r="M154" s="59"/>
    </row>
    <row r="155" spans="1:13" x14ac:dyDescent="0.25">
      <c r="A155" s="32"/>
      <c r="B155" s="32"/>
      <c r="C155" s="32"/>
      <c r="D155" s="67"/>
      <c r="E155" s="67"/>
      <c r="F155" s="67"/>
      <c r="G155" s="67"/>
      <c r="H155" s="67"/>
      <c r="I155" s="32"/>
      <c r="J155" s="32"/>
      <c r="K155" s="32"/>
      <c r="L155" s="59"/>
      <c r="M155" s="59"/>
    </row>
    <row r="156" spans="1:13" x14ac:dyDescent="0.25">
      <c r="A156" s="118"/>
      <c r="B156" s="118"/>
      <c r="C156" s="118"/>
      <c r="D156" s="119"/>
      <c r="E156" s="119"/>
      <c r="F156" s="119"/>
      <c r="G156" s="117"/>
      <c r="H156" s="117"/>
      <c r="I156" s="118"/>
      <c r="J156" s="118"/>
      <c r="K156" s="118"/>
      <c r="L156" s="59"/>
      <c r="M156" s="59"/>
    </row>
    <row r="157" spans="1:13" x14ac:dyDescent="0.25">
      <c r="A157" s="118"/>
      <c r="B157" s="118"/>
      <c r="C157" s="118"/>
      <c r="D157" s="119"/>
      <c r="E157" s="119"/>
      <c r="F157" s="119"/>
      <c r="G157" s="117"/>
      <c r="H157" s="117"/>
      <c r="I157" s="118"/>
      <c r="J157" s="118"/>
      <c r="K157" s="118"/>
      <c r="L157" s="59"/>
      <c r="M157" s="59"/>
    </row>
    <row r="158" spans="1:13" x14ac:dyDescent="0.25">
      <c r="A158" s="118"/>
      <c r="B158" s="82"/>
      <c r="C158" s="82"/>
      <c r="D158" s="82"/>
      <c r="E158" s="82"/>
      <c r="F158" s="82"/>
      <c r="G158" s="82"/>
      <c r="H158" s="82"/>
      <c r="I158" s="118"/>
      <c r="J158" s="82"/>
      <c r="K158" s="82"/>
      <c r="L158" s="59"/>
      <c r="M158" s="59"/>
    </row>
    <row r="159" spans="1:13" ht="15.75" x14ac:dyDescent="0.25">
      <c r="A159" s="120"/>
      <c r="B159" s="82"/>
      <c r="C159" s="82"/>
      <c r="D159" s="82"/>
      <c r="E159" s="82"/>
      <c r="F159" s="82"/>
      <c r="G159" s="82"/>
      <c r="H159" s="82"/>
      <c r="I159" s="120"/>
      <c r="J159" s="82"/>
      <c r="K159" s="82"/>
      <c r="L159" s="59"/>
      <c r="M159" s="59"/>
    </row>
    <row r="160" spans="1:13" x14ac:dyDescent="0.25">
      <c r="A160" s="77"/>
      <c r="B160" s="78"/>
      <c r="C160" s="78"/>
      <c r="D160" s="78"/>
      <c r="E160" s="78"/>
      <c r="F160" s="78"/>
      <c r="G160" s="78"/>
      <c r="H160" s="78"/>
      <c r="I160" s="77"/>
      <c r="J160" s="78"/>
      <c r="K160" s="78"/>
      <c r="L160" s="59"/>
      <c r="M160" s="59"/>
    </row>
    <row r="161" spans="1:13" x14ac:dyDescent="0.25">
      <c r="A161" s="81"/>
      <c r="B161" s="82"/>
      <c r="C161" s="82"/>
      <c r="D161" s="82"/>
      <c r="E161" s="82"/>
      <c r="F161" s="82"/>
      <c r="G161" s="82"/>
      <c r="H161" s="82"/>
      <c r="I161" s="81"/>
      <c r="J161" s="82"/>
      <c r="K161" s="82"/>
      <c r="L161" s="59"/>
      <c r="M161" s="59"/>
    </row>
    <row r="162" spans="1:13" x14ac:dyDescent="0.25">
      <c r="A162" s="31"/>
      <c r="B162" s="32"/>
      <c r="C162" s="32"/>
      <c r="D162" s="33"/>
      <c r="E162" s="33"/>
      <c r="F162" s="33"/>
      <c r="G162" s="33"/>
      <c r="H162" s="33"/>
      <c r="I162" s="31"/>
      <c r="J162" s="32"/>
      <c r="K162" s="32"/>
      <c r="L162" s="59"/>
      <c r="M162" s="59"/>
    </row>
    <row r="163" spans="1:13" x14ac:dyDescent="0.25">
      <c r="A163" s="100"/>
      <c r="B163" s="82"/>
      <c r="C163" s="82"/>
      <c r="D163" s="82"/>
      <c r="E163" s="82"/>
      <c r="F163" s="82"/>
      <c r="G163" s="82"/>
      <c r="H163" s="82"/>
      <c r="I163" s="100"/>
      <c r="J163" s="82"/>
      <c r="K163" s="82"/>
      <c r="L163" s="59"/>
      <c r="M163" s="59"/>
    </row>
    <row r="164" spans="1:13" x14ac:dyDescent="0.25">
      <c r="A164" s="85"/>
      <c r="B164" s="86"/>
      <c r="C164" s="86"/>
      <c r="D164" s="105"/>
      <c r="E164" s="106"/>
      <c r="F164" s="106"/>
      <c r="G164" s="106"/>
      <c r="H164" s="107"/>
      <c r="I164" s="85"/>
      <c r="J164" s="86"/>
      <c r="K164" s="86"/>
      <c r="L164" s="59"/>
      <c r="M164" s="59"/>
    </row>
    <row r="165" spans="1:13" x14ac:dyDescent="0.25">
      <c r="A165" s="82"/>
      <c r="B165" s="82"/>
      <c r="C165" s="82"/>
      <c r="D165" s="60"/>
      <c r="E165" s="60"/>
      <c r="F165" s="60"/>
      <c r="G165" s="60"/>
      <c r="H165" s="106"/>
      <c r="I165" s="82"/>
      <c r="J165" s="82"/>
      <c r="K165" s="82"/>
      <c r="L165" s="59"/>
      <c r="M165" s="59"/>
    </row>
    <row r="166" spans="1:13" x14ac:dyDescent="0.25">
      <c r="A166" s="51"/>
      <c r="B166" s="52"/>
      <c r="C166" s="52"/>
      <c r="D166" s="52"/>
      <c r="E166" s="52"/>
      <c r="F166" s="52"/>
      <c r="G166" s="52"/>
      <c r="H166" s="61"/>
      <c r="I166" s="51"/>
      <c r="J166" s="52"/>
      <c r="K166" s="52"/>
      <c r="L166" s="59"/>
      <c r="M166" s="59"/>
    </row>
    <row r="167" spans="1:13" x14ac:dyDescent="0.25">
      <c r="A167" s="97"/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59"/>
      <c r="M167" s="59"/>
    </row>
    <row r="168" spans="1:13" x14ac:dyDescent="0.25">
      <c r="A168" s="31"/>
      <c r="B168" s="53"/>
      <c r="C168" s="54"/>
      <c r="D168" s="62"/>
      <c r="E168" s="62"/>
      <c r="F168" s="62"/>
      <c r="G168" s="62"/>
      <c r="H168" s="62"/>
      <c r="I168" s="31"/>
      <c r="J168" s="53"/>
      <c r="K168" s="54"/>
      <c r="L168" s="59"/>
      <c r="M168" s="59"/>
    </row>
    <row r="169" spans="1:13" x14ac:dyDescent="0.25">
      <c r="A169" s="31"/>
      <c r="B169" s="54"/>
      <c r="C169" s="54"/>
      <c r="D169" s="62"/>
      <c r="E169" s="62"/>
      <c r="F169" s="62"/>
      <c r="G169" s="62"/>
      <c r="H169" s="62"/>
      <c r="I169" s="31"/>
      <c r="J169" s="54"/>
      <c r="K169" s="54"/>
      <c r="L169" s="59"/>
      <c r="M169" s="59"/>
    </row>
    <row r="170" spans="1:13" x14ac:dyDescent="0.25">
      <c r="A170" s="121"/>
      <c r="B170" s="121"/>
      <c r="C170" s="121"/>
      <c r="D170" s="121"/>
      <c r="E170" s="121"/>
      <c r="F170" s="121"/>
      <c r="G170" s="121"/>
      <c r="H170" s="121"/>
      <c r="I170" s="26"/>
      <c r="J170" s="23"/>
      <c r="K170" s="24"/>
      <c r="L170" s="59"/>
      <c r="M170" s="59"/>
    </row>
    <row r="171" spans="1:13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59"/>
      <c r="M171" s="59"/>
    </row>
    <row r="172" spans="1:13" x14ac:dyDescent="0.25">
      <c r="A172" s="122"/>
      <c r="B172" s="122"/>
      <c r="C172" s="123"/>
      <c r="D172" s="123"/>
      <c r="E172" s="27"/>
      <c r="F172" s="124"/>
      <c r="G172" s="124"/>
      <c r="H172" s="122"/>
      <c r="I172" s="122"/>
      <c r="J172" s="122"/>
      <c r="K172" s="122"/>
      <c r="L172" s="59"/>
      <c r="M172" s="59"/>
    </row>
    <row r="173" spans="1:13" x14ac:dyDescent="0.25">
      <c r="A173" s="122"/>
      <c r="B173" s="122"/>
      <c r="C173" s="123"/>
      <c r="D173" s="123"/>
      <c r="E173" s="27"/>
      <c r="F173" s="124"/>
      <c r="G173" s="124"/>
      <c r="H173" s="122"/>
      <c r="I173" s="122"/>
      <c r="J173" s="122"/>
      <c r="K173" s="122"/>
      <c r="L173" s="59"/>
      <c r="M173" s="59"/>
    </row>
    <row r="174" spans="1:13" x14ac:dyDescent="0.25">
      <c r="A174" s="122"/>
      <c r="B174" s="122"/>
      <c r="C174" s="123"/>
      <c r="D174" s="123"/>
      <c r="E174" s="27"/>
      <c r="F174" s="124"/>
      <c r="G174" s="124"/>
      <c r="H174" s="122"/>
      <c r="I174" s="122"/>
      <c r="J174" s="122"/>
      <c r="K174" s="122"/>
      <c r="L174" s="59"/>
      <c r="M174" s="59"/>
    </row>
    <row r="175" spans="1:13" x14ac:dyDescent="0.25">
      <c r="A175" s="122"/>
      <c r="B175" s="122"/>
      <c r="C175" s="123"/>
      <c r="D175" s="123"/>
      <c r="E175" s="27"/>
      <c r="F175" s="124"/>
      <c r="G175" s="124"/>
      <c r="H175" s="122"/>
      <c r="I175" s="122"/>
      <c r="J175" s="122"/>
      <c r="K175" s="122"/>
      <c r="L175" s="59"/>
      <c r="M175" s="59"/>
    </row>
    <row r="176" spans="1:13" x14ac:dyDescent="0.25">
      <c r="A176" s="122"/>
      <c r="B176" s="122"/>
      <c r="C176" s="123"/>
      <c r="D176" s="123"/>
      <c r="E176" s="27"/>
      <c r="F176" s="124"/>
      <c r="G176" s="124"/>
      <c r="H176" s="122"/>
      <c r="I176" s="122"/>
      <c r="J176" s="122"/>
      <c r="K176" s="122"/>
      <c r="L176" s="59"/>
      <c r="M176" s="59"/>
    </row>
    <row r="177" spans="1:13" x14ac:dyDescent="0.25">
      <c r="A177" s="122"/>
      <c r="B177" s="122"/>
      <c r="C177" s="123"/>
      <c r="D177" s="123"/>
      <c r="E177" s="27"/>
      <c r="F177" s="124"/>
      <c r="G177" s="124"/>
      <c r="H177" s="122"/>
      <c r="I177" s="122"/>
      <c r="J177" s="122"/>
      <c r="K177" s="122"/>
      <c r="L177" s="59"/>
      <c r="M177" s="59"/>
    </row>
    <row r="178" spans="1:13" x14ac:dyDescent="0.25">
      <c r="A178" s="122"/>
      <c r="B178" s="122"/>
      <c r="C178" s="123"/>
      <c r="D178" s="123"/>
      <c r="E178" s="27"/>
      <c r="F178" s="124"/>
      <c r="G178" s="124"/>
      <c r="H178" s="122"/>
      <c r="I178" s="122"/>
      <c r="J178" s="122"/>
      <c r="K178" s="122"/>
      <c r="L178" s="59"/>
      <c r="M178" s="59"/>
    </row>
    <row r="179" spans="1:13" x14ac:dyDescent="0.25">
      <c r="A179" s="122"/>
      <c r="B179" s="122"/>
      <c r="C179" s="123"/>
      <c r="D179" s="123"/>
      <c r="E179" s="27"/>
      <c r="F179" s="124"/>
      <c r="G179" s="124"/>
      <c r="H179" s="122"/>
      <c r="I179" s="122"/>
      <c r="J179" s="122"/>
      <c r="K179" s="122"/>
      <c r="L179" s="59"/>
      <c r="M179" s="59"/>
    </row>
    <row r="180" spans="1:13" x14ac:dyDescent="0.25">
      <c r="A180" s="122"/>
      <c r="B180" s="122"/>
      <c r="C180" s="123"/>
      <c r="D180" s="123"/>
      <c r="E180" s="27"/>
      <c r="F180" s="124"/>
      <c r="G180" s="124"/>
      <c r="H180" s="122"/>
      <c r="I180" s="122"/>
      <c r="J180" s="122"/>
      <c r="K180" s="122"/>
      <c r="L180" s="59"/>
      <c r="M180" s="59"/>
    </row>
    <row r="181" spans="1:13" x14ac:dyDescent="0.25">
      <c r="A181" s="122"/>
      <c r="B181" s="122"/>
      <c r="C181" s="123"/>
      <c r="D181" s="123"/>
      <c r="E181" s="27"/>
      <c r="F181" s="124"/>
      <c r="G181" s="124"/>
      <c r="H181" s="122"/>
      <c r="I181" s="122"/>
      <c r="J181" s="122"/>
      <c r="K181" s="122"/>
      <c r="L181" s="59"/>
      <c r="M181" s="59"/>
    </row>
    <row r="182" spans="1:13" ht="24" hidden="1" customHeight="1" x14ac:dyDescent="0.25">
      <c r="A182" s="122"/>
      <c r="B182" s="122"/>
      <c r="C182" s="123"/>
      <c r="D182" s="123"/>
      <c r="E182" s="27"/>
      <c r="F182" s="125"/>
      <c r="G182" s="125"/>
      <c r="H182" s="122"/>
      <c r="I182" s="122"/>
      <c r="J182" s="122"/>
      <c r="K182" s="122"/>
      <c r="L182" s="59"/>
      <c r="M182" s="59"/>
    </row>
    <row r="183" spans="1:13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59"/>
      <c r="M183" s="59"/>
    </row>
    <row r="184" spans="1:13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59"/>
      <c r="M184" s="59"/>
    </row>
    <row r="185" spans="1:13" x14ac:dyDescent="0.2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59"/>
      <c r="M185" s="59"/>
    </row>
    <row r="186" spans="1:13" x14ac:dyDescent="0.25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59"/>
      <c r="M186" s="59"/>
    </row>
  </sheetData>
  <mergeCells count="205">
    <mergeCell ref="A62:B62"/>
    <mergeCell ref="A64:B64"/>
    <mergeCell ref="A65:B65"/>
    <mergeCell ref="I127:K127"/>
    <mergeCell ref="A134:H134"/>
    <mergeCell ref="I134:K134"/>
    <mergeCell ref="A139:H139"/>
    <mergeCell ref="I139:K139"/>
    <mergeCell ref="J112:J113"/>
    <mergeCell ref="K112:K113"/>
    <mergeCell ref="A107:H107"/>
    <mergeCell ref="I107:K107"/>
    <mergeCell ref="A108:H108"/>
    <mergeCell ref="I108:K108"/>
    <mergeCell ref="A109:H109"/>
    <mergeCell ref="I109:K109"/>
    <mergeCell ref="A104:C104"/>
    <mergeCell ref="D104:F104"/>
    <mergeCell ref="G104:H104"/>
    <mergeCell ref="I104:K104"/>
    <mergeCell ref="A105:C105"/>
    <mergeCell ref="D105:F105"/>
    <mergeCell ref="A115:H115"/>
    <mergeCell ref="I115:K115"/>
    <mergeCell ref="A111:H111"/>
    <mergeCell ref="I111:K111"/>
    <mergeCell ref="A112:A113"/>
    <mergeCell ref="B112:B113"/>
    <mergeCell ref="C112:C113"/>
    <mergeCell ref="D112:G112"/>
    <mergeCell ref="H112:H113"/>
    <mergeCell ref="I112:I113"/>
    <mergeCell ref="A181:B181"/>
    <mergeCell ref="C181:D181"/>
    <mergeCell ref="F181:G181"/>
    <mergeCell ref="H181:K181"/>
    <mergeCell ref="A177:B177"/>
    <mergeCell ref="C177:D177"/>
    <mergeCell ref="F177:G177"/>
    <mergeCell ref="H177:K177"/>
    <mergeCell ref="A178:B178"/>
    <mergeCell ref="C178:D178"/>
    <mergeCell ref="F178:G178"/>
    <mergeCell ref="H178:K178"/>
    <mergeCell ref="A175:B175"/>
    <mergeCell ref="C175:D175"/>
    <mergeCell ref="F175:G175"/>
    <mergeCell ref="H175:K175"/>
    <mergeCell ref="A182:B182"/>
    <mergeCell ref="C182:D182"/>
    <mergeCell ref="F182:G182"/>
    <mergeCell ref="H182:K182"/>
    <mergeCell ref="A179:B179"/>
    <mergeCell ref="C179:D179"/>
    <mergeCell ref="F179:G179"/>
    <mergeCell ref="H179:K179"/>
    <mergeCell ref="A180:B180"/>
    <mergeCell ref="C180:D180"/>
    <mergeCell ref="F180:G180"/>
    <mergeCell ref="H180:K180"/>
    <mergeCell ref="A176:B176"/>
    <mergeCell ref="C176:D176"/>
    <mergeCell ref="F176:G176"/>
    <mergeCell ref="H176:K176"/>
    <mergeCell ref="A173:B173"/>
    <mergeCell ref="C173:D173"/>
    <mergeCell ref="F173:G173"/>
    <mergeCell ref="H173:K173"/>
    <mergeCell ref="A174:B174"/>
    <mergeCell ref="C174:D174"/>
    <mergeCell ref="F174:G174"/>
    <mergeCell ref="H174:K174"/>
    <mergeCell ref="A170:H170"/>
    <mergeCell ref="A172:B172"/>
    <mergeCell ref="C172:D172"/>
    <mergeCell ref="F172:G172"/>
    <mergeCell ref="H172:K172"/>
    <mergeCell ref="A164:A165"/>
    <mergeCell ref="B164:B165"/>
    <mergeCell ref="C164:C165"/>
    <mergeCell ref="D164:G164"/>
    <mergeCell ref="H164:H165"/>
    <mergeCell ref="I164:I165"/>
    <mergeCell ref="J164:J165"/>
    <mergeCell ref="K164:K165"/>
    <mergeCell ref="A167:H167"/>
    <mergeCell ref="I167:K167"/>
    <mergeCell ref="A161:H161"/>
    <mergeCell ref="I161:K161"/>
    <mergeCell ref="A163:H163"/>
    <mergeCell ref="I163:K163"/>
    <mergeCell ref="A157:C157"/>
    <mergeCell ref="D157:F157"/>
    <mergeCell ref="G157:H157"/>
    <mergeCell ref="I157:K157"/>
    <mergeCell ref="A158:H158"/>
    <mergeCell ref="I158:K158"/>
    <mergeCell ref="A159:H159"/>
    <mergeCell ref="I159:K159"/>
    <mergeCell ref="A160:H160"/>
    <mergeCell ref="I160:K160"/>
    <mergeCell ref="A156:C156"/>
    <mergeCell ref="D156:F156"/>
    <mergeCell ref="G156:H156"/>
    <mergeCell ref="I156:K156"/>
    <mergeCell ref="D152:E152"/>
    <mergeCell ref="A123:H123"/>
    <mergeCell ref="I123:K123"/>
    <mergeCell ref="A127:H127"/>
    <mergeCell ref="A118:H118"/>
    <mergeCell ref="I118:K118"/>
    <mergeCell ref="A144:H144"/>
    <mergeCell ref="I144:K144"/>
    <mergeCell ref="A147:H147"/>
    <mergeCell ref="I147:K147"/>
    <mergeCell ref="G105:H105"/>
    <mergeCell ref="I105:K105"/>
    <mergeCell ref="A106:H106"/>
    <mergeCell ref="I106:K106"/>
    <mergeCell ref="D100:E100"/>
    <mergeCell ref="A95:H95"/>
    <mergeCell ref="I95:K95"/>
    <mergeCell ref="A92:H92"/>
    <mergeCell ref="I92:K92"/>
    <mergeCell ref="A87:H87"/>
    <mergeCell ref="I87:K87"/>
    <mergeCell ref="A75:H75"/>
    <mergeCell ref="I75:K75"/>
    <mergeCell ref="A82:H82"/>
    <mergeCell ref="I82:K82"/>
    <mergeCell ref="A71:H71"/>
    <mergeCell ref="I71:K71"/>
    <mergeCell ref="A63:H63"/>
    <mergeCell ref="I63:K63"/>
    <mergeCell ref="A66:H66"/>
    <mergeCell ref="I66:K66"/>
    <mergeCell ref="A59:H59"/>
    <mergeCell ref="I59:K59"/>
    <mergeCell ref="C60:C61"/>
    <mergeCell ref="D60:G60"/>
    <mergeCell ref="H60:H61"/>
    <mergeCell ref="I60:I61"/>
    <mergeCell ref="J60:J61"/>
    <mergeCell ref="K60:K61"/>
    <mergeCell ref="A55:H55"/>
    <mergeCell ref="I55:K55"/>
    <mergeCell ref="A56:H56"/>
    <mergeCell ref="I56:K56"/>
    <mergeCell ref="A57:H57"/>
    <mergeCell ref="I57:K57"/>
    <mergeCell ref="A58:B58"/>
    <mergeCell ref="A60:B61"/>
    <mergeCell ref="A52:C52"/>
    <mergeCell ref="D52:F52"/>
    <mergeCell ref="G52:H52"/>
    <mergeCell ref="I52:K52"/>
    <mergeCell ref="A53:C53"/>
    <mergeCell ref="D53:F53"/>
    <mergeCell ref="G53:H53"/>
    <mergeCell ref="I53:K53"/>
    <mergeCell ref="A54:H54"/>
    <mergeCell ref="I54:K54"/>
    <mergeCell ref="D48:E48"/>
    <mergeCell ref="A43:H43"/>
    <mergeCell ref="I43:K43"/>
    <mergeCell ref="A40:H40"/>
    <mergeCell ref="I40:K40"/>
    <mergeCell ref="A35:H35"/>
    <mergeCell ref="I35:K35"/>
    <mergeCell ref="A10:H10"/>
    <mergeCell ref="I10:K10"/>
    <mergeCell ref="A11:A12"/>
    <mergeCell ref="B11:B12"/>
    <mergeCell ref="C11:C12"/>
    <mergeCell ref="D11:G11"/>
    <mergeCell ref="A14:H14"/>
    <mergeCell ref="I14:K14"/>
    <mergeCell ref="A17:H17"/>
    <mergeCell ref="I17:K17"/>
    <mergeCell ref="A21:H21"/>
    <mergeCell ref="I21:K21"/>
    <mergeCell ref="A25:H25"/>
    <mergeCell ref="I25:K25"/>
    <mergeCell ref="A30:H30"/>
    <mergeCell ref="I30:K30"/>
    <mergeCell ref="A7:H7"/>
    <mergeCell ref="I7:K7"/>
    <mergeCell ref="A8:H8"/>
    <mergeCell ref="I8:K8"/>
    <mergeCell ref="H11:H12"/>
    <mergeCell ref="I11:I12"/>
    <mergeCell ref="J11:J12"/>
    <mergeCell ref="K11:K12"/>
    <mergeCell ref="A3:C3"/>
    <mergeCell ref="D3:F3"/>
    <mergeCell ref="G3:H3"/>
    <mergeCell ref="I3:K3"/>
    <mergeCell ref="A4:C4"/>
    <mergeCell ref="D4:F4"/>
    <mergeCell ref="G4:H4"/>
    <mergeCell ref="I4:K4"/>
    <mergeCell ref="A5:H5"/>
    <mergeCell ref="I5:K5"/>
    <mergeCell ref="A6:H6"/>
    <mergeCell ref="I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tabSelected="1" workbookViewId="0">
      <selection activeCell="M8" sqref="M8"/>
    </sheetView>
  </sheetViews>
  <sheetFormatPr defaultRowHeight="15" x14ac:dyDescent="0.25"/>
  <cols>
    <col min="2" max="2" width="16.42578125" customWidth="1"/>
    <col min="3" max="3" width="18" customWidth="1"/>
    <col min="4" max="4" width="11" customWidth="1"/>
    <col min="5" max="5" width="10.140625" customWidth="1"/>
  </cols>
  <sheetData>
    <row r="1" spans="1:11" x14ac:dyDescent="0.25">
      <c r="A1" s="137" t="s">
        <v>1</v>
      </c>
      <c r="B1" s="131"/>
      <c r="C1" s="131"/>
      <c r="D1" s="131"/>
      <c r="E1" s="131"/>
      <c r="F1" s="131"/>
      <c r="G1" s="131"/>
      <c r="H1" s="131"/>
      <c r="I1" s="131"/>
      <c r="J1" s="138" t="s">
        <v>2</v>
      </c>
      <c r="K1" s="131"/>
    </row>
    <row r="2" spans="1:11" x14ac:dyDescent="0.25">
      <c r="A2" s="139" t="s">
        <v>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x14ac:dyDescent="0.25">
      <c r="A3" s="140" t="s">
        <v>291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x14ac:dyDescent="0.25">
      <c r="A4" s="141" t="s">
        <v>5</v>
      </c>
      <c r="B4" s="131"/>
      <c r="C4" s="142" t="s">
        <v>6</v>
      </c>
      <c r="D4" s="131"/>
      <c r="E4" s="131"/>
      <c r="F4" s="131"/>
      <c r="G4" s="131"/>
      <c r="H4" s="131"/>
      <c r="I4" s="131"/>
      <c r="J4" s="131"/>
      <c r="K4" s="131"/>
    </row>
    <row r="5" spans="1:11" x14ac:dyDescent="0.25">
      <c r="A5" s="130" t="s">
        <v>7</v>
      </c>
      <c r="B5" s="131"/>
      <c r="C5" s="131"/>
      <c r="D5" s="132">
        <v>402366</v>
      </c>
      <c r="E5" s="131"/>
      <c r="F5" s="133" t="s">
        <v>8</v>
      </c>
      <c r="G5" s="131"/>
      <c r="H5" s="131"/>
      <c r="I5" s="131"/>
      <c r="J5" s="131"/>
      <c r="K5" s="131"/>
    </row>
    <row r="6" spans="1:11" x14ac:dyDescent="0.25">
      <c r="A6" s="134" t="s">
        <v>9</v>
      </c>
      <c r="B6" s="131"/>
      <c r="C6" s="131"/>
      <c r="D6" s="135">
        <v>97407</v>
      </c>
      <c r="E6" s="131"/>
      <c r="F6" s="136" t="s">
        <v>8</v>
      </c>
      <c r="G6" s="131"/>
      <c r="H6" s="131"/>
      <c r="I6" s="131"/>
      <c r="J6" s="131"/>
      <c r="K6" s="131"/>
    </row>
    <row r="7" spans="1:11" x14ac:dyDescent="0.25">
      <c r="A7" s="143" t="s">
        <v>10</v>
      </c>
      <c r="B7" s="131"/>
      <c r="C7" s="131"/>
      <c r="D7" s="135">
        <v>597</v>
      </c>
      <c r="E7" s="131"/>
      <c r="F7" s="144" t="s">
        <v>11</v>
      </c>
      <c r="G7" s="131"/>
      <c r="H7" s="131"/>
      <c r="I7" s="131"/>
      <c r="J7" s="131"/>
      <c r="K7" s="131"/>
    </row>
    <row r="8" spans="1:11" x14ac:dyDescent="0.25">
      <c r="A8" s="145" t="s">
        <v>12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1" x14ac:dyDescent="0.25">
      <c r="A9" s="147" t="s">
        <v>13</v>
      </c>
      <c r="B9" s="150" t="s">
        <v>14</v>
      </c>
      <c r="C9" s="153" t="s">
        <v>15</v>
      </c>
      <c r="D9" s="150" t="s">
        <v>16</v>
      </c>
      <c r="E9" s="154" t="s">
        <v>17</v>
      </c>
      <c r="F9" s="155"/>
      <c r="G9" s="156" t="s">
        <v>18</v>
      </c>
      <c r="H9" s="157"/>
      <c r="I9" s="155"/>
      <c r="J9" s="162" t="s">
        <v>19</v>
      </c>
      <c r="K9" s="163"/>
    </row>
    <row r="10" spans="1:11" ht="19.5" x14ac:dyDescent="0.25">
      <c r="A10" s="148"/>
      <c r="B10" s="151"/>
      <c r="C10" s="151"/>
      <c r="D10" s="151"/>
      <c r="E10" s="1" t="s">
        <v>20</v>
      </c>
      <c r="F10" s="2" t="s">
        <v>21</v>
      </c>
      <c r="G10" s="150" t="s">
        <v>20</v>
      </c>
      <c r="H10" s="150" t="s">
        <v>22</v>
      </c>
      <c r="I10" s="2" t="s">
        <v>21</v>
      </c>
      <c r="J10" s="163"/>
      <c r="K10" s="163"/>
    </row>
    <row r="11" spans="1:11" ht="29.25" x14ac:dyDescent="0.25">
      <c r="A11" s="149"/>
      <c r="B11" s="152"/>
      <c r="C11" s="152"/>
      <c r="D11" s="152"/>
      <c r="E11" s="1" t="s">
        <v>22</v>
      </c>
      <c r="F11" s="3" t="s">
        <v>23</v>
      </c>
      <c r="G11" s="152"/>
      <c r="H11" s="152"/>
      <c r="I11" s="3" t="s">
        <v>23</v>
      </c>
      <c r="J11" s="15" t="s">
        <v>24</v>
      </c>
      <c r="K11" s="16" t="s">
        <v>20</v>
      </c>
    </row>
    <row r="12" spans="1:11" x14ac:dyDescent="0.25">
      <c r="A12" s="4">
        <v>1</v>
      </c>
      <c r="B12" s="5" t="s">
        <v>0</v>
      </c>
      <c r="C12" s="5" t="s">
        <v>25</v>
      </c>
      <c r="D12" s="5" t="s">
        <v>26</v>
      </c>
      <c r="E12" s="5" t="s">
        <v>27</v>
      </c>
      <c r="F12" s="5" t="s">
        <v>28</v>
      </c>
      <c r="G12" s="5" t="s">
        <v>29</v>
      </c>
      <c r="H12" s="5" t="s">
        <v>30</v>
      </c>
      <c r="I12" s="5" t="s">
        <v>31</v>
      </c>
      <c r="J12" s="17" t="s">
        <v>32</v>
      </c>
      <c r="K12" s="18" t="s">
        <v>33</v>
      </c>
    </row>
    <row r="13" spans="1:11" x14ac:dyDescent="0.25">
      <c r="A13" s="164" t="s">
        <v>34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x14ac:dyDescent="0.25">
      <c r="A14" s="159" t="s">
        <v>35</v>
      </c>
      <c r="B14" s="160" t="s">
        <v>36</v>
      </c>
      <c r="C14" s="160" t="s">
        <v>37</v>
      </c>
      <c r="D14" s="6">
        <v>1</v>
      </c>
      <c r="E14" s="6">
        <v>76.239999999999995</v>
      </c>
      <c r="F14" s="6">
        <v>3.7</v>
      </c>
      <c r="G14" s="158">
        <v>76</v>
      </c>
      <c r="H14" s="158">
        <v>72</v>
      </c>
      <c r="I14" s="6">
        <v>4</v>
      </c>
      <c r="J14" s="158">
        <v>0.47</v>
      </c>
      <c r="K14" s="158">
        <v>0.47</v>
      </c>
    </row>
    <row r="15" spans="1:11" x14ac:dyDescent="0.25">
      <c r="A15" s="152"/>
      <c r="B15" s="152"/>
      <c r="C15" s="152"/>
      <c r="D15" s="7" t="s">
        <v>38</v>
      </c>
      <c r="E15" s="6">
        <v>72.540000000000006</v>
      </c>
      <c r="F15" s="8"/>
      <c r="G15" s="152"/>
      <c r="H15" s="152"/>
      <c r="I15" s="8"/>
      <c r="J15" s="152"/>
      <c r="K15" s="152"/>
    </row>
    <row r="16" spans="1:11" x14ac:dyDescent="0.25">
      <c r="A16" s="159" t="s">
        <v>0</v>
      </c>
      <c r="B16" s="160" t="s">
        <v>39</v>
      </c>
      <c r="C16" s="160" t="s">
        <v>40</v>
      </c>
      <c r="D16" s="19">
        <v>0.441</v>
      </c>
      <c r="E16" s="6">
        <v>21918.33</v>
      </c>
      <c r="F16" s="8"/>
      <c r="G16" s="158">
        <v>9666</v>
      </c>
      <c r="H16" s="158">
        <v>9666</v>
      </c>
      <c r="I16" s="8"/>
      <c r="J16" s="158">
        <v>162.84</v>
      </c>
      <c r="K16" s="158">
        <v>71.81</v>
      </c>
    </row>
    <row r="17" spans="1:11" x14ac:dyDescent="0.25">
      <c r="A17" s="152"/>
      <c r="B17" s="152"/>
      <c r="C17" s="152"/>
      <c r="D17" s="7" t="s">
        <v>41</v>
      </c>
      <c r="E17" s="6">
        <v>21918.33</v>
      </c>
      <c r="F17" s="8"/>
      <c r="G17" s="152"/>
      <c r="H17" s="161"/>
      <c r="I17" s="8"/>
      <c r="J17" s="161"/>
      <c r="K17" s="161"/>
    </row>
    <row r="18" spans="1:11" x14ac:dyDescent="0.25">
      <c r="A18" s="159" t="s">
        <v>25</v>
      </c>
      <c r="B18" s="160" t="s">
        <v>42</v>
      </c>
      <c r="C18" s="160" t="s">
        <v>43</v>
      </c>
      <c r="D18" s="6">
        <v>0.441</v>
      </c>
      <c r="E18" s="6">
        <v>15800.45</v>
      </c>
      <c r="F18" s="8"/>
      <c r="G18" s="158">
        <v>6968</v>
      </c>
      <c r="H18" s="158">
        <v>6968</v>
      </c>
      <c r="I18" s="8"/>
      <c r="J18" s="158">
        <v>122.13</v>
      </c>
      <c r="K18" s="158">
        <v>53.86</v>
      </c>
    </row>
    <row r="19" spans="1:11" x14ac:dyDescent="0.25">
      <c r="A19" s="161"/>
      <c r="B19" s="161"/>
      <c r="C19" s="161"/>
      <c r="D19" s="7" t="s">
        <v>41</v>
      </c>
      <c r="E19" s="6">
        <v>15800.45</v>
      </c>
      <c r="F19" s="8"/>
      <c r="G19" s="161"/>
      <c r="H19" s="161"/>
      <c r="I19" s="8"/>
      <c r="J19" s="161"/>
      <c r="K19" s="161"/>
    </row>
    <row r="20" spans="1:11" x14ac:dyDescent="0.25">
      <c r="A20" s="159" t="s">
        <v>26</v>
      </c>
      <c r="B20" s="160" t="s">
        <v>44</v>
      </c>
      <c r="C20" s="160" t="s">
        <v>45</v>
      </c>
      <c r="D20" s="6">
        <v>48.289499999999997</v>
      </c>
      <c r="E20" s="6">
        <v>423.39</v>
      </c>
      <c r="F20" s="8"/>
      <c r="G20" s="158">
        <v>20445</v>
      </c>
      <c r="H20" s="165"/>
      <c r="I20" s="8"/>
      <c r="J20" s="165"/>
      <c r="K20" s="165"/>
    </row>
    <row r="21" spans="1:11" x14ac:dyDescent="0.25">
      <c r="A21" s="161"/>
      <c r="B21" s="161"/>
      <c r="C21" s="161"/>
      <c r="D21" s="7" t="s">
        <v>46</v>
      </c>
      <c r="E21" s="8"/>
      <c r="F21" s="8"/>
      <c r="G21" s="161"/>
      <c r="H21" s="161"/>
      <c r="I21" s="8"/>
      <c r="J21" s="161"/>
      <c r="K21" s="161"/>
    </row>
    <row r="22" spans="1:11" x14ac:dyDescent="0.25">
      <c r="A22" s="159" t="s">
        <v>27</v>
      </c>
      <c r="B22" s="160" t="s">
        <v>47</v>
      </c>
      <c r="C22" s="160" t="s">
        <v>48</v>
      </c>
      <c r="D22" s="6">
        <v>0.09</v>
      </c>
      <c r="E22" s="6">
        <v>253951.6</v>
      </c>
      <c r="F22" s="8"/>
      <c r="G22" s="158">
        <v>22856</v>
      </c>
      <c r="H22" s="158">
        <v>2408</v>
      </c>
      <c r="I22" s="8"/>
      <c r="J22" s="158">
        <v>183.54</v>
      </c>
      <c r="K22" s="158">
        <v>16.52</v>
      </c>
    </row>
    <row r="23" spans="1:11" ht="19.5" x14ac:dyDescent="0.25">
      <c r="A23" s="161"/>
      <c r="B23" s="161"/>
      <c r="C23" s="161"/>
      <c r="D23" s="7" t="s">
        <v>49</v>
      </c>
      <c r="E23" s="6">
        <v>26756.61</v>
      </c>
      <c r="F23" s="8"/>
      <c r="G23" s="161"/>
      <c r="H23" s="161"/>
      <c r="I23" s="8"/>
      <c r="J23" s="161"/>
      <c r="K23" s="161"/>
    </row>
    <row r="24" spans="1:11" x14ac:dyDescent="0.25">
      <c r="A24" s="159" t="s">
        <v>28</v>
      </c>
      <c r="B24" s="160" t="s">
        <v>50</v>
      </c>
      <c r="C24" s="160" t="s">
        <v>51</v>
      </c>
      <c r="D24" s="6">
        <v>3</v>
      </c>
      <c r="E24" s="6">
        <v>1784.37</v>
      </c>
      <c r="F24" s="6">
        <v>2.0699999999999998</v>
      </c>
      <c r="G24" s="158">
        <v>5353</v>
      </c>
      <c r="H24" s="158">
        <v>5172</v>
      </c>
      <c r="I24" s="6">
        <v>6</v>
      </c>
      <c r="J24" s="158">
        <v>9.94</v>
      </c>
      <c r="K24" s="158">
        <v>29.81</v>
      </c>
    </row>
    <row r="25" spans="1:11" x14ac:dyDescent="0.25">
      <c r="A25" s="161"/>
      <c r="B25" s="161"/>
      <c r="C25" s="161"/>
      <c r="D25" s="7" t="s">
        <v>52</v>
      </c>
      <c r="E25" s="6">
        <v>1724.04</v>
      </c>
      <c r="F25" s="8"/>
      <c r="G25" s="161"/>
      <c r="H25" s="161"/>
      <c r="I25" s="8"/>
      <c r="J25" s="161"/>
      <c r="K25" s="161"/>
    </row>
    <row r="26" spans="1:11" x14ac:dyDescent="0.25">
      <c r="A26" s="159" t="s">
        <v>29</v>
      </c>
      <c r="B26" s="160" t="s">
        <v>53</v>
      </c>
      <c r="C26" s="160" t="s">
        <v>54</v>
      </c>
      <c r="D26" s="6">
        <v>3</v>
      </c>
      <c r="E26" s="6">
        <v>1468.18</v>
      </c>
      <c r="F26" s="6">
        <v>2.21</v>
      </c>
      <c r="G26" s="158">
        <v>4405</v>
      </c>
      <c r="H26" s="158">
        <v>4259</v>
      </c>
      <c r="I26" s="6">
        <v>7</v>
      </c>
      <c r="J26" s="158">
        <v>7.95</v>
      </c>
      <c r="K26" s="158">
        <v>23.85</v>
      </c>
    </row>
    <row r="27" spans="1:11" x14ac:dyDescent="0.25">
      <c r="A27" s="161"/>
      <c r="B27" s="161"/>
      <c r="C27" s="161"/>
      <c r="D27" s="7" t="s">
        <v>52</v>
      </c>
      <c r="E27" s="6">
        <v>1419.66</v>
      </c>
      <c r="F27" s="8"/>
      <c r="G27" s="161"/>
      <c r="H27" s="161"/>
      <c r="I27" s="8"/>
      <c r="J27" s="161"/>
      <c r="K27" s="161"/>
    </row>
    <row r="28" spans="1:11" x14ac:dyDescent="0.25">
      <c r="A28" s="159" t="s">
        <v>30</v>
      </c>
      <c r="B28" s="160" t="s">
        <v>55</v>
      </c>
      <c r="C28" s="160" t="s">
        <v>56</v>
      </c>
      <c r="D28" s="6">
        <v>23</v>
      </c>
      <c r="E28" s="6">
        <v>403.05</v>
      </c>
      <c r="F28" s="6">
        <v>2.0699999999999998</v>
      </c>
      <c r="G28" s="158">
        <v>9270</v>
      </c>
      <c r="H28" s="158">
        <v>8848</v>
      </c>
      <c r="I28" s="6">
        <v>48</v>
      </c>
      <c r="J28" s="158">
        <v>2.3199999999999998</v>
      </c>
      <c r="K28" s="158">
        <v>53.32</v>
      </c>
    </row>
    <row r="29" spans="1:11" x14ac:dyDescent="0.25">
      <c r="A29" s="161"/>
      <c r="B29" s="161"/>
      <c r="C29" s="161"/>
      <c r="D29" s="7" t="s">
        <v>52</v>
      </c>
      <c r="E29" s="6">
        <v>384.72</v>
      </c>
      <c r="F29" s="8"/>
      <c r="G29" s="161"/>
      <c r="H29" s="161"/>
      <c r="I29" s="8"/>
      <c r="J29" s="161"/>
      <c r="K29" s="161"/>
    </row>
    <row r="30" spans="1:11" x14ac:dyDescent="0.25">
      <c r="A30" s="159" t="s">
        <v>31</v>
      </c>
      <c r="B30" s="160" t="s">
        <v>57</v>
      </c>
      <c r="C30" s="160" t="s">
        <v>58</v>
      </c>
      <c r="D30" s="6">
        <v>0.02</v>
      </c>
      <c r="E30" s="6">
        <v>6908.83</v>
      </c>
      <c r="F30" s="8"/>
      <c r="G30" s="158">
        <v>138</v>
      </c>
      <c r="H30" s="158">
        <v>104</v>
      </c>
      <c r="I30" s="8"/>
      <c r="J30" s="158">
        <v>34.11</v>
      </c>
      <c r="K30" s="158">
        <v>0.68</v>
      </c>
    </row>
    <row r="31" spans="1:11" x14ac:dyDescent="0.25">
      <c r="A31" s="161"/>
      <c r="B31" s="161"/>
      <c r="C31" s="161"/>
      <c r="D31" s="7" t="s">
        <v>59</v>
      </c>
      <c r="E31" s="6">
        <v>5210.78</v>
      </c>
      <c r="F31" s="8"/>
      <c r="G31" s="161"/>
      <c r="H31" s="161"/>
      <c r="I31" s="8"/>
      <c r="J31" s="161"/>
      <c r="K31" s="161"/>
    </row>
    <row r="32" spans="1:11" x14ac:dyDescent="0.25">
      <c r="A32" s="159" t="s">
        <v>32</v>
      </c>
      <c r="B32" s="160" t="s">
        <v>60</v>
      </c>
      <c r="C32" s="160" t="s">
        <v>61</v>
      </c>
      <c r="D32" s="6">
        <v>6</v>
      </c>
      <c r="E32" s="6">
        <v>201.49</v>
      </c>
      <c r="F32" s="8"/>
      <c r="G32" s="158">
        <v>1209</v>
      </c>
      <c r="H32" s="158">
        <v>1154</v>
      </c>
      <c r="I32" s="8"/>
      <c r="J32" s="158">
        <v>1.1599999999999999</v>
      </c>
      <c r="K32" s="158">
        <v>6.96</v>
      </c>
    </row>
    <row r="33" spans="1:11" x14ac:dyDescent="0.25">
      <c r="A33" s="161"/>
      <c r="B33" s="161"/>
      <c r="C33" s="161"/>
      <c r="D33" s="7" t="s">
        <v>52</v>
      </c>
      <c r="E33" s="6">
        <v>192.36</v>
      </c>
      <c r="F33" s="8"/>
      <c r="G33" s="161"/>
      <c r="H33" s="161"/>
      <c r="I33" s="8"/>
      <c r="J33" s="161"/>
      <c r="K33" s="161"/>
    </row>
    <row r="34" spans="1:11" x14ac:dyDescent="0.25">
      <c r="A34" s="159" t="s">
        <v>33</v>
      </c>
      <c r="B34" s="160" t="s">
        <v>62</v>
      </c>
      <c r="C34" s="160" t="s">
        <v>63</v>
      </c>
      <c r="D34" s="6">
        <v>4</v>
      </c>
      <c r="E34" s="6">
        <v>1344.62</v>
      </c>
      <c r="F34" s="6">
        <v>1.68</v>
      </c>
      <c r="G34" s="158">
        <v>5378</v>
      </c>
      <c r="H34" s="158">
        <v>5276</v>
      </c>
      <c r="I34" s="6">
        <v>7</v>
      </c>
      <c r="J34" s="158">
        <v>7.95</v>
      </c>
      <c r="K34" s="158">
        <v>31.8</v>
      </c>
    </row>
    <row r="35" spans="1:11" x14ac:dyDescent="0.25">
      <c r="A35" s="161"/>
      <c r="B35" s="161"/>
      <c r="C35" s="161"/>
      <c r="D35" s="7" t="s">
        <v>52</v>
      </c>
      <c r="E35" s="6">
        <v>1319.28</v>
      </c>
      <c r="F35" s="8"/>
      <c r="G35" s="161"/>
      <c r="H35" s="161"/>
      <c r="I35" s="8"/>
      <c r="J35" s="161"/>
      <c r="K35" s="161"/>
    </row>
    <row r="36" spans="1:11" x14ac:dyDescent="0.25">
      <c r="A36" s="159" t="s">
        <v>64</v>
      </c>
      <c r="B36" s="160" t="s">
        <v>65</v>
      </c>
      <c r="C36" s="160" t="s">
        <v>66</v>
      </c>
      <c r="D36" s="6">
        <v>2</v>
      </c>
      <c r="E36" s="6">
        <v>992.59</v>
      </c>
      <c r="F36" s="6">
        <v>414.49</v>
      </c>
      <c r="G36" s="158">
        <v>1985</v>
      </c>
      <c r="H36" s="158">
        <v>1119</v>
      </c>
      <c r="I36" s="6">
        <v>829</v>
      </c>
      <c r="J36" s="158">
        <v>3.27</v>
      </c>
      <c r="K36" s="158">
        <v>6.54</v>
      </c>
    </row>
    <row r="37" spans="1:11" x14ac:dyDescent="0.25">
      <c r="A37" s="161"/>
      <c r="B37" s="161"/>
      <c r="C37" s="161"/>
      <c r="D37" s="7" t="s">
        <v>52</v>
      </c>
      <c r="E37" s="6">
        <v>559.45000000000005</v>
      </c>
      <c r="F37" s="6">
        <v>75.14</v>
      </c>
      <c r="G37" s="161"/>
      <c r="H37" s="161"/>
      <c r="I37" s="6">
        <v>150</v>
      </c>
      <c r="J37" s="161"/>
      <c r="K37" s="161"/>
    </row>
    <row r="38" spans="1:11" x14ac:dyDescent="0.25">
      <c r="A38" s="159" t="s">
        <v>67</v>
      </c>
      <c r="B38" s="160" t="s">
        <v>68</v>
      </c>
      <c r="C38" s="160" t="s">
        <v>69</v>
      </c>
      <c r="D38" s="6">
        <v>2</v>
      </c>
      <c r="E38" s="6">
        <v>3838.93</v>
      </c>
      <c r="F38" s="6">
        <v>757.85</v>
      </c>
      <c r="G38" s="158">
        <v>7678</v>
      </c>
      <c r="H38" s="158">
        <v>2748</v>
      </c>
      <c r="I38" s="6">
        <v>1516</v>
      </c>
      <c r="J38" s="158">
        <v>8.2799999999999994</v>
      </c>
      <c r="K38" s="158">
        <v>16.559999999999999</v>
      </c>
    </row>
    <row r="39" spans="1:11" x14ac:dyDescent="0.25">
      <c r="A39" s="161"/>
      <c r="B39" s="161"/>
      <c r="C39" s="161"/>
      <c r="D39" s="7" t="s">
        <v>70</v>
      </c>
      <c r="E39" s="6">
        <v>1374.18</v>
      </c>
      <c r="F39" s="6">
        <v>193.36</v>
      </c>
      <c r="G39" s="161"/>
      <c r="H39" s="161"/>
      <c r="I39" s="6">
        <v>387</v>
      </c>
      <c r="J39" s="161"/>
      <c r="K39" s="161"/>
    </row>
    <row r="40" spans="1:11" x14ac:dyDescent="0.25">
      <c r="A40" s="159" t="s">
        <v>71</v>
      </c>
      <c r="B40" s="160" t="s">
        <v>72</v>
      </c>
      <c r="C40" s="160" t="s">
        <v>73</v>
      </c>
      <c r="D40" s="6">
        <v>7</v>
      </c>
      <c r="E40" s="6">
        <v>2417.06</v>
      </c>
      <c r="F40" s="6">
        <v>833.67</v>
      </c>
      <c r="G40" s="158">
        <v>16919</v>
      </c>
      <c r="H40" s="158">
        <v>11083</v>
      </c>
      <c r="I40" s="6">
        <v>5836</v>
      </c>
      <c r="J40" s="158">
        <v>8.2799999999999994</v>
      </c>
      <c r="K40" s="158">
        <v>57.96</v>
      </c>
    </row>
    <row r="41" spans="1:11" x14ac:dyDescent="0.25">
      <c r="A41" s="161"/>
      <c r="B41" s="161"/>
      <c r="C41" s="161"/>
      <c r="D41" s="7" t="s">
        <v>74</v>
      </c>
      <c r="E41" s="6">
        <v>1583.37</v>
      </c>
      <c r="F41" s="6">
        <v>212.6</v>
      </c>
      <c r="G41" s="161"/>
      <c r="H41" s="161"/>
      <c r="I41" s="6">
        <v>1488</v>
      </c>
      <c r="J41" s="161"/>
      <c r="K41" s="161"/>
    </row>
    <row r="42" spans="1:11" x14ac:dyDescent="0.25">
      <c r="A42" s="159" t="s">
        <v>75</v>
      </c>
      <c r="B42" s="160" t="s">
        <v>76</v>
      </c>
      <c r="C42" s="160" t="s">
        <v>77</v>
      </c>
      <c r="D42" s="6">
        <v>2</v>
      </c>
      <c r="E42" s="6">
        <v>117.7</v>
      </c>
      <c r="F42" s="8"/>
      <c r="G42" s="158">
        <v>235</v>
      </c>
      <c r="H42" s="158">
        <v>232</v>
      </c>
      <c r="I42" s="8"/>
      <c r="J42" s="158">
        <v>0.69</v>
      </c>
      <c r="K42" s="158">
        <v>1.38</v>
      </c>
    </row>
    <row r="43" spans="1:11" x14ac:dyDescent="0.25">
      <c r="A43" s="161"/>
      <c r="B43" s="161"/>
      <c r="C43" s="161"/>
      <c r="D43" s="7" t="s">
        <v>52</v>
      </c>
      <c r="E43" s="6">
        <v>116.22</v>
      </c>
      <c r="F43" s="8"/>
      <c r="G43" s="161"/>
      <c r="H43" s="161"/>
      <c r="I43" s="8"/>
      <c r="J43" s="161"/>
      <c r="K43" s="161"/>
    </row>
    <row r="44" spans="1:11" x14ac:dyDescent="0.25">
      <c r="A44" s="159" t="s">
        <v>78</v>
      </c>
      <c r="B44" s="160" t="s">
        <v>79</v>
      </c>
      <c r="C44" s="160" t="s">
        <v>80</v>
      </c>
      <c r="D44" s="6">
        <v>0.10199999999999999</v>
      </c>
      <c r="E44" s="6">
        <v>17596.97</v>
      </c>
      <c r="F44" s="6">
        <v>1744</v>
      </c>
      <c r="G44" s="158">
        <v>1795</v>
      </c>
      <c r="H44" s="158">
        <v>1450</v>
      </c>
      <c r="I44" s="6">
        <v>178</v>
      </c>
      <c r="J44" s="158">
        <v>87.66</v>
      </c>
      <c r="K44" s="158">
        <v>8.94</v>
      </c>
    </row>
    <row r="45" spans="1:11" x14ac:dyDescent="0.25">
      <c r="A45" s="161"/>
      <c r="B45" s="161"/>
      <c r="C45" s="161"/>
      <c r="D45" s="7" t="s">
        <v>81</v>
      </c>
      <c r="E45" s="6">
        <v>14217.08</v>
      </c>
      <c r="F45" s="6">
        <v>195.97</v>
      </c>
      <c r="G45" s="161"/>
      <c r="H45" s="161"/>
      <c r="I45" s="6">
        <v>20</v>
      </c>
      <c r="J45" s="161"/>
      <c r="K45" s="161"/>
    </row>
    <row r="46" spans="1:11" x14ac:dyDescent="0.25">
      <c r="A46" s="159" t="s">
        <v>82</v>
      </c>
      <c r="B46" s="160" t="s">
        <v>79</v>
      </c>
      <c r="C46" s="160" t="s">
        <v>80</v>
      </c>
      <c r="D46" s="6">
        <v>1.7999999999999999E-2</v>
      </c>
      <c r="E46" s="6">
        <v>17596.97</v>
      </c>
      <c r="F46" s="6">
        <v>1744</v>
      </c>
      <c r="G46" s="158">
        <v>317</v>
      </c>
      <c r="H46" s="158">
        <v>257</v>
      </c>
      <c r="I46" s="6">
        <v>31</v>
      </c>
      <c r="J46" s="158">
        <v>87.66</v>
      </c>
      <c r="K46" s="158">
        <v>1.58</v>
      </c>
    </row>
    <row r="47" spans="1:11" x14ac:dyDescent="0.25">
      <c r="A47" s="161"/>
      <c r="B47" s="161"/>
      <c r="C47" s="161"/>
      <c r="D47" s="7" t="s">
        <v>81</v>
      </c>
      <c r="E47" s="6">
        <v>14217.08</v>
      </c>
      <c r="F47" s="6">
        <v>195.97</v>
      </c>
      <c r="G47" s="161"/>
      <c r="H47" s="161"/>
      <c r="I47" s="6">
        <v>4</v>
      </c>
      <c r="J47" s="161"/>
      <c r="K47" s="161"/>
    </row>
    <row r="48" spans="1:11" x14ac:dyDescent="0.25">
      <c r="A48" s="159" t="s">
        <v>83</v>
      </c>
      <c r="B48" s="160" t="s">
        <v>84</v>
      </c>
      <c r="C48" s="160" t="s">
        <v>85</v>
      </c>
      <c r="D48" s="6">
        <v>12</v>
      </c>
      <c r="E48" s="6">
        <v>155.65</v>
      </c>
      <c r="F48" s="8"/>
      <c r="G48" s="158">
        <v>1868</v>
      </c>
      <c r="H48" s="165"/>
      <c r="I48" s="8"/>
      <c r="J48" s="165"/>
      <c r="K48" s="165"/>
    </row>
    <row r="49" spans="1:11" x14ac:dyDescent="0.25">
      <c r="A49" s="161"/>
      <c r="B49" s="161"/>
      <c r="C49" s="161"/>
      <c r="D49" s="7" t="s">
        <v>86</v>
      </c>
      <c r="E49" s="8"/>
      <c r="F49" s="8"/>
      <c r="G49" s="161"/>
      <c r="H49" s="161"/>
      <c r="I49" s="8"/>
      <c r="J49" s="161"/>
      <c r="K49" s="161"/>
    </row>
    <row r="50" spans="1:11" x14ac:dyDescent="0.25">
      <c r="A50" s="159" t="s">
        <v>87</v>
      </c>
      <c r="B50" s="160" t="s">
        <v>79</v>
      </c>
      <c r="C50" s="160" t="s">
        <v>80</v>
      </c>
      <c r="D50" s="6">
        <v>0.29299999999999998</v>
      </c>
      <c r="E50" s="6">
        <v>17596.97</v>
      </c>
      <c r="F50" s="6">
        <v>1744</v>
      </c>
      <c r="G50" s="158">
        <v>5156</v>
      </c>
      <c r="H50" s="158">
        <v>4166</v>
      </c>
      <c r="I50" s="6">
        <v>511</v>
      </c>
      <c r="J50" s="158">
        <v>87.66</v>
      </c>
      <c r="K50" s="158">
        <v>25.68</v>
      </c>
    </row>
    <row r="51" spans="1:11" x14ac:dyDescent="0.25">
      <c r="A51" s="161"/>
      <c r="B51" s="161"/>
      <c r="C51" s="161"/>
      <c r="D51" s="7" t="s">
        <v>81</v>
      </c>
      <c r="E51" s="6">
        <v>14217.08</v>
      </c>
      <c r="F51" s="6">
        <v>195.97</v>
      </c>
      <c r="G51" s="161"/>
      <c r="H51" s="161"/>
      <c r="I51" s="6">
        <v>57</v>
      </c>
      <c r="J51" s="161"/>
      <c r="K51" s="161"/>
    </row>
    <row r="52" spans="1:11" x14ac:dyDescent="0.25">
      <c r="A52" s="159" t="s">
        <v>88</v>
      </c>
      <c r="B52" s="160" t="s">
        <v>89</v>
      </c>
      <c r="C52" s="160" t="s">
        <v>90</v>
      </c>
      <c r="D52" s="6">
        <v>29.3</v>
      </c>
      <c r="E52" s="6">
        <v>69.400000000000006</v>
      </c>
      <c r="F52" s="8"/>
      <c r="G52" s="158">
        <v>2033</v>
      </c>
      <c r="H52" s="165"/>
      <c r="I52" s="8"/>
      <c r="J52" s="165"/>
      <c r="K52" s="165"/>
    </row>
    <row r="53" spans="1:11" x14ac:dyDescent="0.25">
      <c r="A53" s="161"/>
      <c r="B53" s="161"/>
      <c r="C53" s="161"/>
      <c r="D53" s="7" t="s">
        <v>86</v>
      </c>
      <c r="E53" s="8"/>
      <c r="F53" s="8"/>
      <c r="G53" s="161"/>
      <c r="H53" s="161"/>
      <c r="I53" s="8"/>
      <c r="J53" s="161"/>
      <c r="K53" s="161"/>
    </row>
    <row r="54" spans="1:11" x14ac:dyDescent="0.25">
      <c r="A54" s="159" t="s">
        <v>91</v>
      </c>
      <c r="B54" s="160" t="s">
        <v>92</v>
      </c>
      <c r="C54" s="160" t="s">
        <v>93</v>
      </c>
      <c r="D54" s="6">
        <v>0.78</v>
      </c>
      <c r="E54" s="6">
        <v>2299.08</v>
      </c>
      <c r="F54" s="6">
        <v>604.42999999999995</v>
      </c>
      <c r="G54" s="158">
        <v>1793</v>
      </c>
      <c r="H54" s="158">
        <v>1047</v>
      </c>
      <c r="I54" s="6">
        <v>471</v>
      </c>
      <c r="J54" s="158">
        <v>8.09</v>
      </c>
      <c r="K54" s="158">
        <v>6.31</v>
      </c>
    </row>
    <row r="55" spans="1:11" x14ac:dyDescent="0.25">
      <c r="A55" s="161"/>
      <c r="B55" s="161"/>
      <c r="C55" s="161"/>
      <c r="D55" s="7" t="s">
        <v>94</v>
      </c>
      <c r="E55" s="6">
        <v>1342.12</v>
      </c>
      <c r="F55" s="6">
        <v>64.319999999999993</v>
      </c>
      <c r="G55" s="161"/>
      <c r="H55" s="161"/>
      <c r="I55" s="6">
        <v>50</v>
      </c>
      <c r="J55" s="161"/>
      <c r="K55" s="161"/>
    </row>
    <row r="56" spans="1:11" x14ac:dyDescent="0.25">
      <c r="A56" s="159" t="s">
        <v>95</v>
      </c>
      <c r="B56" s="160" t="s">
        <v>96</v>
      </c>
      <c r="C56" s="160" t="s">
        <v>97</v>
      </c>
      <c r="D56" s="6">
        <v>0.8</v>
      </c>
      <c r="E56" s="6">
        <v>2971.21</v>
      </c>
      <c r="F56" s="6">
        <v>642.14</v>
      </c>
      <c r="G56" s="158">
        <v>2377</v>
      </c>
      <c r="H56" s="158">
        <v>1700</v>
      </c>
      <c r="I56" s="6">
        <v>514</v>
      </c>
      <c r="J56" s="158">
        <v>12.81</v>
      </c>
      <c r="K56" s="158">
        <v>10.25</v>
      </c>
    </row>
    <row r="57" spans="1:11" x14ac:dyDescent="0.25">
      <c r="A57" s="161"/>
      <c r="B57" s="161"/>
      <c r="C57" s="161"/>
      <c r="D57" s="7" t="s">
        <v>94</v>
      </c>
      <c r="E57" s="6">
        <v>2125.39</v>
      </c>
      <c r="F57" s="6">
        <v>64.319999999999993</v>
      </c>
      <c r="G57" s="161"/>
      <c r="H57" s="161"/>
      <c r="I57" s="6">
        <v>51</v>
      </c>
      <c r="J57" s="161"/>
      <c r="K57" s="161"/>
    </row>
    <row r="58" spans="1:11" x14ac:dyDescent="0.25">
      <c r="A58" s="159" t="s">
        <v>98</v>
      </c>
      <c r="B58" s="160" t="s">
        <v>99</v>
      </c>
      <c r="C58" s="160" t="s">
        <v>100</v>
      </c>
      <c r="D58" s="6">
        <v>1.32</v>
      </c>
      <c r="E58" s="6">
        <v>3228.83</v>
      </c>
      <c r="F58" s="6">
        <v>651.32000000000005</v>
      </c>
      <c r="G58" s="158">
        <v>4262</v>
      </c>
      <c r="H58" s="158">
        <v>2999</v>
      </c>
      <c r="I58" s="6">
        <v>860</v>
      </c>
      <c r="J58" s="158">
        <v>13.69</v>
      </c>
      <c r="K58" s="158">
        <v>18.07</v>
      </c>
    </row>
    <row r="59" spans="1:11" x14ac:dyDescent="0.25">
      <c r="A59" s="161"/>
      <c r="B59" s="161"/>
      <c r="C59" s="161"/>
      <c r="D59" s="7" t="s">
        <v>94</v>
      </c>
      <c r="E59" s="6">
        <v>2272.06</v>
      </c>
      <c r="F59" s="6">
        <v>64.319999999999993</v>
      </c>
      <c r="G59" s="161"/>
      <c r="H59" s="161"/>
      <c r="I59" s="6">
        <v>85</v>
      </c>
      <c r="J59" s="161"/>
      <c r="K59" s="161"/>
    </row>
    <row r="60" spans="1:11" x14ac:dyDescent="0.25">
      <c r="A60" s="159" t="s">
        <v>101</v>
      </c>
      <c r="B60" s="160" t="s">
        <v>102</v>
      </c>
      <c r="C60" s="160" t="s">
        <v>103</v>
      </c>
      <c r="D60" s="6">
        <v>0.8</v>
      </c>
      <c r="E60" s="6">
        <v>11245.32</v>
      </c>
      <c r="F60" s="6">
        <v>3388.72</v>
      </c>
      <c r="G60" s="158">
        <v>8996</v>
      </c>
      <c r="H60" s="158">
        <v>5386</v>
      </c>
      <c r="I60" s="6">
        <v>2711</v>
      </c>
      <c r="J60" s="158">
        <v>41.51</v>
      </c>
      <c r="K60" s="158">
        <v>33.21</v>
      </c>
    </row>
    <row r="61" spans="1:11" x14ac:dyDescent="0.25">
      <c r="A61" s="161"/>
      <c r="B61" s="161"/>
      <c r="C61" s="161"/>
      <c r="D61" s="7" t="s">
        <v>81</v>
      </c>
      <c r="E61" s="6">
        <v>6732.43</v>
      </c>
      <c r="F61" s="6">
        <v>1966.89</v>
      </c>
      <c r="G61" s="161"/>
      <c r="H61" s="161"/>
      <c r="I61" s="6">
        <v>1574</v>
      </c>
      <c r="J61" s="161"/>
      <c r="K61" s="161"/>
    </row>
    <row r="62" spans="1:11" x14ac:dyDescent="0.25">
      <c r="A62" s="159" t="s">
        <v>104</v>
      </c>
      <c r="B62" s="160" t="s">
        <v>105</v>
      </c>
      <c r="C62" s="160" t="s">
        <v>106</v>
      </c>
      <c r="D62" s="6">
        <v>0.8</v>
      </c>
      <c r="E62" s="6">
        <v>451.95</v>
      </c>
      <c r="F62" s="6">
        <v>27.13</v>
      </c>
      <c r="G62" s="158">
        <v>362</v>
      </c>
      <c r="H62" s="158">
        <v>330</v>
      </c>
      <c r="I62" s="6">
        <v>22</v>
      </c>
      <c r="J62" s="158">
        <v>2.48</v>
      </c>
      <c r="K62" s="158">
        <v>1.99</v>
      </c>
    </row>
    <row r="63" spans="1:11" x14ac:dyDescent="0.25">
      <c r="A63" s="161"/>
      <c r="B63" s="161"/>
      <c r="C63" s="161"/>
      <c r="D63" s="7" t="s">
        <v>59</v>
      </c>
      <c r="E63" s="6">
        <v>412.17</v>
      </c>
      <c r="F63" s="6">
        <v>3.21</v>
      </c>
      <c r="G63" s="161"/>
      <c r="H63" s="161"/>
      <c r="I63" s="6">
        <v>3</v>
      </c>
      <c r="J63" s="161"/>
      <c r="K63" s="161"/>
    </row>
    <row r="64" spans="1:11" x14ac:dyDescent="0.25">
      <c r="A64" s="159" t="s">
        <v>107</v>
      </c>
      <c r="B64" s="160" t="s">
        <v>108</v>
      </c>
      <c r="C64" s="160" t="s">
        <v>109</v>
      </c>
      <c r="D64" s="6">
        <v>0.6</v>
      </c>
      <c r="E64" s="6">
        <v>7181.2</v>
      </c>
      <c r="F64" s="6">
        <v>897.21</v>
      </c>
      <c r="G64" s="158">
        <v>4309</v>
      </c>
      <c r="H64" s="158">
        <v>3696</v>
      </c>
      <c r="I64" s="6">
        <v>538</v>
      </c>
      <c r="J64" s="158">
        <v>37.979999999999997</v>
      </c>
      <c r="K64" s="158">
        <v>22.79</v>
      </c>
    </row>
    <row r="65" spans="1:11" x14ac:dyDescent="0.25">
      <c r="A65" s="161"/>
      <c r="B65" s="161"/>
      <c r="C65" s="161"/>
      <c r="D65" s="7" t="s">
        <v>81</v>
      </c>
      <c r="E65" s="6">
        <v>6159.56</v>
      </c>
      <c r="F65" s="6">
        <v>83.56</v>
      </c>
      <c r="G65" s="161"/>
      <c r="H65" s="161"/>
      <c r="I65" s="6">
        <v>50</v>
      </c>
      <c r="J65" s="161"/>
      <c r="K65" s="161"/>
    </row>
    <row r="66" spans="1:11" x14ac:dyDescent="0.25">
      <c r="A66" s="159" t="s">
        <v>110</v>
      </c>
      <c r="B66" s="160" t="s">
        <v>111</v>
      </c>
      <c r="C66" s="160" t="s">
        <v>112</v>
      </c>
      <c r="D66" s="6">
        <v>0.4</v>
      </c>
      <c r="E66" s="6">
        <v>8298.0499999999993</v>
      </c>
      <c r="F66" s="6">
        <v>1153.3499999999999</v>
      </c>
      <c r="G66" s="158">
        <v>3319</v>
      </c>
      <c r="H66" s="158">
        <v>2801</v>
      </c>
      <c r="I66" s="6">
        <v>461</v>
      </c>
      <c r="J66" s="158">
        <v>43.17</v>
      </c>
      <c r="K66" s="158">
        <v>17.27</v>
      </c>
    </row>
    <row r="67" spans="1:11" x14ac:dyDescent="0.25">
      <c r="A67" s="161"/>
      <c r="B67" s="161"/>
      <c r="C67" s="161"/>
      <c r="D67" s="7" t="s">
        <v>81</v>
      </c>
      <c r="E67" s="6">
        <v>7001.14</v>
      </c>
      <c r="F67" s="6">
        <v>112.41</v>
      </c>
      <c r="G67" s="161"/>
      <c r="H67" s="161"/>
      <c r="I67" s="6">
        <v>45</v>
      </c>
      <c r="J67" s="161"/>
      <c r="K67" s="161"/>
    </row>
    <row r="68" spans="1:11" x14ac:dyDescent="0.25">
      <c r="A68" s="159" t="s">
        <v>113</v>
      </c>
      <c r="B68" s="160" t="s">
        <v>114</v>
      </c>
      <c r="C68" s="160" t="s">
        <v>115</v>
      </c>
      <c r="D68" s="6">
        <v>3</v>
      </c>
      <c r="E68" s="6">
        <v>1170.81</v>
      </c>
      <c r="F68" s="8"/>
      <c r="G68" s="158">
        <v>3512</v>
      </c>
      <c r="H68" s="158">
        <v>3512</v>
      </c>
      <c r="I68" s="8"/>
      <c r="J68" s="158">
        <v>6.56</v>
      </c>
      <c r="K68" s="158">
        <v>19.670000000000002</v>
      </c>
    </row>
    <row r="69" spans="1:11" x14ac:dyDescent="0.25">
      <c r="A69" s="161"/>
      <c r="B69" s="161"/>
      <c r="C69" s="161"/>
      <c r="D69" s="7" t="s">
        <v>116</v>
      </c>
      <c r="E69" s="6">
        <v>1170.8</v>
      </c>
      <c r="F69" s="8"/>
      <c r="G69" s="161"/>
      <c r="H69" s="161"/>
      <c r="I69" s="8"/>
      <c r="J69" s="161"/>
      <c r="K69" s="161"/>
    </row>
    <row r="70" spans="1:11" x14ac:dyDescent="0.25">
      <c r="A70" s="159" t="s">
        <v>117</v>
      </c>
      <c r="B70" s="160" t="s">
        <v>118</v>
      </c>
      <c r="C70" s="160" t="s">
        <v>119</v>
      </c>
      <c r="D70" s="6">
        <v>9</v>
      </c>
      <c r="E70" s="6">
        <v>702.53</v>
      </c>
      <c r="F70" s="8"/>
      <c r="G70" s="158">
        <v>6323</v>
      </c>
      <c r="H70" s="158">
        <v>6323</v>
      </c>
      <c r="I70" s="8"/>
      <c r="J70" s="158">
        <v>3.93</v>
      </c>
      <c r="K70" s="158">
        <v>35.4</v>
      </c>
    </row>
    <row r="71" spans="1:11" x14ac:dyDescent="0.25">
      <c r="A71" s="161"/>
      <c r="B71" s="161"/>
      <c r="C71" s="161"/>
      <c r="D71" s="7" t="s">
        <v>116</v>
      </c>
      <c r="E71" s="6">
        <v>702.52</v>
      </c>
      <c r="F71" s="8"/>
      <c r="G71" s="161"/>
      <c r="H71" s="161"/>
      <c r="I71" s="8"/>
      <c r="J71" s="161"/>
      <c r="K71" s="161"/>
    </row>
    <row r="72" spans="1:11" x14ac:dyDescent="0.25">
      <c r="A72" s="159" t="s">
        <v>120</v>
      </c>
      <c r="B72" s="160" t="s">
        <v>121</v>
      </c>
      <c r="C72" s="160" t="s">
        <v>122</v>
      </c>
      <c r="D72" s="6">
        <v>3</v>
      </c>
      <c r="E72" s="6">
        <v>234.84</v>
      </c>
      <c r="F72" s="8"/>
      <c r="G72" s="158">
        <v>705</v>
      </c>
      <c r="H72" s="158">
        <v>261</v>
      </c>
      <c r="I72" s="8"/>
      <c r="J72" s="158">
        <v>0.52</v>
      </c>
      <c r="K72" s="158">
        <v>1.57</v>
      </c>
    </row>
    <row r="73" spans="1:11" x14ac:dyDescent="0.25">
      <c r="A73" s="152"/>
      <c r="B73" s="152"/>
      <c r="C73" s="152"/>
      <c r="D73" s="7" t="s">
        <v>123</v>
      </c>
      <c r="E73" s="6">
        <v>86.96</v>
      </c>
      <c r="F73" s="8"/>
      <c r="G73" s="152"/>
      <c r="H73" s="152"/>
      <c r="I73" s="8"/>
      <c r="J73" s="152"/>
      <c r="K73" s="152"/>
    </row>
    <row r="74" spans="1:11" x14ac:dyDescent="0.25">
      <c r="A74" s="159" t="s">
        <v>124</v>
      </c>
      <c r="B74" s="160" t="s">
        <v>125</v>
      </c>
      <c r="C74" s="160" t="s">
        <v>126</v>
      </c>
      <c r="D74" s="6">
        <v>7.0000000000000007E-2</v>
      </c>
      <c r="E74" s="6">
        <v>3018.11</v>
      </c>
      <c r="F74" s="8"/>
      <c r="G74" s="158">
        <v>211</v>
      </c>
      <c r="H74" s="158">
        <v>208</v>
      </c>
      <c r="I74" s="8"/>
      <c r="J74" s="158">
        <v>17.940000000000001</v>
      </c>
      <c r="K74" s="158">
        <v>1.26</v>
      </c>
    </row>
    <row r="75" spans="1:11" x14ac:dyDescent="0.25">
      <c r="A75" s="152"/>
      <c r="B75" s="152"/>
      <c r="C75" s="152"/>
      <c r="D75" s="7" t="s">
        <v>127</v>
      </c>
      <c r="E75" s="6">
        <v>2977.39</v>
      </c>
      <c r="F75" s="8"/>
      <c r="G75" s="152"/>
      <c r="H75" s="152"/>
      <c r="I75" s="8"/>
      <c r="J75" s="152"/>
      <c r="K75" s="152"/>
    </row>
    <row r="76" spans="1:11" x14ac:dyDescent="0.25">
      <c r="A76" s="159" t="s">
        <v>128</v>
      </c>
      <c r="B76" s="160" t="s">
        <v>129</v>
      </c>
      <c r="C76" s="160" t="s">
        <v>130</v>
      </c>
      <c r="D76" s="6">
        <v>0.09</v>
      </c>
      <c r="E76" s="6">
        <v>2198.75</v>
      </c>
      <c r="F76" s="8"/>
      <c r="G76" s="158">
        <v>198</v>
      </c>
      <c r="H76" s="158">
        <v>198</v>
      </c>
      <c r="I76" s="8"/>
      <c r="J76" s="158">
        <v>13.25</v>
      </c>
      <c r="K76" s="158">
        <v>1.19</v>
      </c>
    </row>
    <row r="77" spans="1:11" ht="20.25" customHeight="1" x14ac:dyDescent="0.25">
      <c r="A77" s="152"/>
      <c r="B77" s="152"/>
      <c r="C77" s="152"/>
      <c r="D77" s="7" t="s">
        <v>59</v>
      </c>
      <c r="E77" s="6">
        <v>2198.73</v>
      </c>
      <c r="F77" s="8"/>
      <c r="G77" s="152"/>
      <c r="H77" s="152"/>
      <c r="I77" s="8"/>
      <c r="J77" s="152"/>
      <c r="K77" s="152"/>
    </row>
    <row r="78" spans="1:11" x14ac:dyDescent="0.25">
      <c r="A78" s="166" t="s">
        <v>131</v>
      </c>
      <c r="B78" s="167"/>
      <c r="C78" s="167"/>
      <c r="D78" s="167"/>
      <c r="E78" s="167"/>
      <c r="F78" s="168">
        <v>160117</v>
      </c>
      <c r="G78" s="167"/>
      <c r="H78" s="20">
        <v>93443</v>
      </c>
      <c r="I78" s="20">
        <v>14550</v>
      </c>
      <c r="J78" s="9"/>
      <c r="K78" s="20">
        <v>576.66999999999996</v>
      </c>
    </row>
    <row r="79" spans="1:11" x14ac:dyDescent="0.25">
      <c r="A79" s="169" t="s">
        <v>132</v>
      </c>
      <c r="B79" s="131"/>
      <c r="C79" s="131"/>
      <c r="D79" s="131"/>
      <c r="E79" s="131"/>
      <c r="F79" s="131"/>
      <c r="G79" s="131"/>
      <c r="H79" s="131"/>
      <c r="I79" s="10">
        <v>3964</v>
      </c>
      <c r="J79" s="21" t="s">
        <v>132</v>
      </c>
      <c r="K79" s="11" t="s">
        <v>132</v>
      </c>
    </row>
    <row r="80" spans="1:1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spans="1:11" x14ac:dyDescent="0.25">
      <c r="A81" s="170" t="s">
        <v>133</v>
      </c>
      <c r="B81" s="146"/>
      <c r="C81" s="146"/>
      <c r="D81" s="146"/>
      <c r="E81" s="146"/>
      <c r="F81" s="146"/>
      <c r="G81" s="146"/>
      <c r="H81" s="146"/>
      <c r="I81" s="146"/>
      <c r="J81" s="146"/>
      <c r="K81" s="146"/>
    </row>
    <row r="82" spans="1:11" x14ac:dyDescent="0.25">
      <c r="A82" s="159" t="s">
        <v>134</v>
      </c>
      <c r="B82" s="160" t="s">
        <v>135</v>
      </c>
      <c r="C82" s="160" t="s">
        <v>136</v>
      </c>
      <c r="D82" s="6">
        <v>2</v>
      </c>
      <c r="E82" s="6">
        <v>204</v>
      </c>
      <c r="F82" s="8"/>
      <c r="G82" s="158">
        <v>408</v>
      </c>
      <c r="H82" s="165"/>
      <c r="I82" s="8"/>
      <c r="J82" s="165"/>
      <c r="K82" s="165"/>
    </row>
    <row r="83" spans="1:11" x14ac:dyDescent="0.25">
      <c r="A83" s="152"/>
      <c r="B83" s="152"/>
      <c r="C83" s="152"/>
      <c r="D83" s="7" t="s">
        <v>137</v>
      </c>
      <c r="E83" s="8"/>
      <c r="F83" s="8"/>
      <c r="G83" s="152"/>
      <c r="H83" s="152"/>
      <c r="I83" s="8"/>
      <c r="J83" s="152"/>
      <c r="K83" s="152"/>
    </row>
    <row r="84" spans="1:11" x14ac:dyDescent="0.25">
      <c r="A84" s="159" t="s">
        <v>138</v>
      </c>
      <c r="B84" s="160" t="s">
        <v>135</v>
      </c>
      <c r="C84" s="160" t="s">
        <v>139</v>
      </c>
      <c r="D84" s="6">
        <v>2</v>
      </c>
      <c r="E84" s="6">
        <v>209.1</v>
      </c>
      <c r="F84" s="8"/>
      <c r="G84" s="158">
        <v>418</v>
      </c>
      <c r="H84" s="165"/>
      <c r="I84" s="8"/>
      <c r="J84" s="165"/>
      <c r="K84" s="165"/>
    </row>
    <row r="85" spans="1:11" x14ac:dyDescent="0.25">
      <c r="A85" s="161"/>
      <c r="B85" s="161"/>
      <c r="C85" s="161"/>
      <c r="D85" s="7" t="s">
        <v>137</v>
      </c>
      <c r="E85" s="8"/>
      <c r="F85" s="8"/>
      <c r="G85" s="161"/>
      <c r="H85" s="161"/>
      <c r="I85" s="8"/>
      <c r="J85" s="161"/>
      <c r="K85" s="161"/>
    </row>
    <row r="86" spans="1:11" x14ac:dyDescent="0.25">
      <c r="A86" s="159" t="s">
        <v>140</v>
      </c>
      <c r="B86" s="160" t="s">
        <v>135</v>
      </c>
      <c r="C86" s="160" t="s">
        <v>141</v>
      </c>
      <c r="D86" s="6">
        <v>230</v>
      </c>
      <c r="E86" s="6">
        <v>18.829999999999998</v>
      </c>
      <c r="F86" s="8"/>
      <c r="G86" s="158">
        <v>4331</v>
      </c>
      <c r="H86" s="165"/>
      <c r="I86" s="8"/>
      <c r="J86" s="165"/>
      <c r="K86" s="165"/>
    </row>
    <row r="87" spans="1:11" x14ac:dyDescent="0.25">
      <c r="A87" s="161"/>
      <c r="B87" s="161"/>
      <c r="C87" s="161"/>
      <c r="D87" s="7" t="s">
        <v>142</v>
      </c>
      <c r="E87" s="8"/>
      <c r="F87" s="8"/>
      <c r="G87" s="161"/>
      <c r="H87" s="161"/>
      <c r="I87" s="8"/>
      <c r="J87" s="161"/>
      <c r="K87" s="161"/>
    </row>
    <row r="88" spans="1:11" x14ac:dyDescent="0.25">
      <c r="A88" s="159" t="s">
        <v>143</v>
      </c>
      <c r="B88" s="160" t="s">
        <v>135</v>
      </c>
      <c r="C88" s="160" t="s">
        <v>144</v>
      </c>
      <c r="D88" s="6">
        <v>1000</v>
      </c>
      <c r="E88" s="6">
        <v>0.61</v>
      </c>
      <c r="F88" s="8"/>
      <c r="G88" s="158">
        <v>610</v>
      </c>
      <c r="H88" s="165"/>
      <c r="I88" s="8"/>
      <c r="J88" s="165"/>
      <c r="K88" s="165"/>
    </row>
    <row r="89" spans="1:11" x14ac:dyDescent="0.25">
      <c r="A89" s="161"/>
      <c r="B89" s="161"/>
      <c r="C89" s="161"/>
      <c r="D89" s="7" t="s">
        <v>137</v>
      </c>
      <c r="E89" s="8"/>
      <c r="F89" s="8"/>
      <c r="G89" s="161"/>
      <c r="H89" s="161"/>
      <c r="I89" s="8"/>
      <c r="J89" s="161"/>
      <c r="K89" s="161"/>
    </row>
    <row r="90" spans="1:11" x14ac:dyDescent="0.25">
      <c r="A90" s="159" t="s">
        <v>145</v>
      </c>
      <c r="B90" s="160" t="s">
        <v>135</v>
      </c>
      <c r="C90" s="160" t="s">
        <v>146</v>
      </c>
      <c r="D90" s="6">
        <v>450</v>
      </c>
      <c r="E90" s="6">
        <v>7.14</v>
      </c>
      <c r="F90" s="8"/>
      <c r="G90" s="158">
        <v>3213</v>
      </c>
      <c r="H90" s="165"/>
      <c r="I90" s="8"/>
      <c r="J90" s="165"/>
      <c r="K90" s="165"/>
    </row>
    <row r="91" spans="1:11" x14ac:dyDescent="0.25">
      <c r="A91" s="161"/>
      <c r="B91" s="161"/>
      <c r="C91" s="161"/>
      <c r="D91" s="7" t="s">
        <v>142</v>
      </c>
      <c r="E91" s="8"/>
      <c r="F91" s="8"/>
      <c r="G91" s="161"/>
      <c r="H91" s="161"/>
      <c r="I91" s="8"/>
      <c r="J91" s="161"/>
      <c r="K91" s="161"/>
    </row>
    <row r="92" spans="1:11" x14ac:dyDescent="0.25">
      <c r="A92" s="159" t="s">
        <v>147</v>
      </c>
      <c r="B92" s="160" t="s">
        <v>135</v>
      </c>
      <c r="C92" s="160" t="s">
        <v>148</v>
      </c>
      <c r="D92" s="6">
        <v>1000</v>
      </c>
      <c r="E92" s="6">
        <v>0.61</v>
      </c>
      <c r="F92" s="8"/>
      <c r="G92" s="158">
        <v>610</v>
      </c>
      <c r="H92" s="165"/>
      <c r="I92" s="8"/>
      <c r="J92" s="165"/>
      <c r="K92" s="165"/>
    </row>
    <row r="93" spans="1:11" x14ac:dyDescent="0.25">
      <c r="A93" s="161"/>
      <c r="B93" s="161"/>
      <c r="C93" s="161"/>
      <c r="D93" s="7" t="s">
        <v>137</v>
      </c>
      <c r="E93" s="8"/>
      <c r="F93" s="8"/>
      <c r="G93" s="161"/>
      <c r="H93" s="161"/>
      <c r="I93" s="8"/>
      <c r="J93" s="161"/>
      <c r="K93" s="161"/>
    </row>
    <row r="94" spans="1:11" x14ac:dyDescent="0.25">
      <c r="A94" s="159" t="s">
        <v>149</v>
      </c>
      <c r="B94" s="160" t="s">
        <v>135</v>
      </c>
      <c r="C94" s="160" t="s">
        <v>150</v>
      </c>
      <c r="D94" s="6">
        <v>200</v>
      </c>
      <c r="E94" s="6">
        <v>59.67</v>
      </c>
      <c r="F94" s="8"/>
      <c r="G94" s="158">
        <v>11934</v>
      </c>
      <c r="H94" s="165"/>
      <c r="I94" s="8"/>
      <c r="J94" s="165"/>
      <c r="K94" s="165"/>
    </row>
    <row r="95" spans="1:11" x14ac:dyDescent="0.25">
      <c r="A95" s="161"/>
      <c r="B95" s="161"/>
      <c r="C95" s="161"/>
      <c r="D95" s="7" t="s">
        <v>142</v>
      </c>
      <c r="E95" s="8"/>
      <c r="F95" s="8"/>
      <c r="G95" s="161"/>
      <c r="H95" s="161"/>
      <c r="I95" s="8"/>
      <c r="J95" s="161"/>
      <c r="K95" s="161"/>
    </row>
    <row r="96" spans="1:11" x14ac:dyDescent="0.25">
      <c r="A96" s="159" t="s">
        <v>151</v>
      </c>
      <c r="B96" s="160" t="s">
        <v>135</v>
      </c>
      <c r="C96" s="160" t="s">
        <v>152</v>
      </c>
      <c r="D96" s="6">
        <v>300</v>
      </c>
      <c r="E96" s="6">
        <v>24.79</v>
      </c>
      <c r="F96" s="8"/>
      <c r="G96" s="158">
        <v>7437</v>
      </c>
      <c r="H96" s="165"/>
      <c r="I96" s="8"/>
      <c r="J96" s="165"/>
      <c r="K96" s="165"/>
    </row>
    <row r="97" spans="1:11" x14ac:dyDescent="0.25">
      <c r="A97" s="161"/>
      <c r="B97" s="161"/>
      <c r="C97" s="161"/>
      <c r="D97" s="7" t="s">
        <v>142</v>
      </c>
      <c r="E97" s="8"/>
      <c r="F97" s="8"/>
      <c r="G97" s="161"/>
      <c r="H97" s="161"/>
      <c r="I97" s="8"/>
      <c r="J97" s="161"/>
      <c r="K97" s="161"/>
    </row>
    <row r="98" spans="1:11" x14ac:dyDescent="0.25">
      <c r="A98" s="159" t="s">
        <v>153</v>
      </c>
      <c r="B98" s="160" t="s">
        <v>135</v>
      </c>
      <c r="C98" s="160" t="s">
        <v>154</v>
      </c>
      <c r="D98" s="6">
        <v>0.62</v>
      </c>
      <c r="E98" s="6">
        <v>9741</v>
      </c>
      <c r="F98" s="8"/>
      <c r="G98" s="158">
        <v>6039</v>
      </c>
      <c r="H98" s="165"/>
      <c r="I98" s="8"/>
      <c r="J98" s="165"/>
      <c r="K98" s="165"/>
    </row>
    <row r="99" spans="1:11" x14ac:dyDescent="0.25">
      <c r="A99" s="161"/>
      <c r="B99" s="161"/>
      <c r="C99" s="161"/>
      <c r="D99" s="7" t="s">
        <v>155</v>
      </c>
      <c r="E99" s="8"/>
      <c r="F99" s="8"/>
      <c r="G99" s="161"/>
      <c r="H99" s="161"/>
      <c r="I99" s="8"/>
      <c r="J99" s="161"/>
      <c r="K99" s="161"/>
    </row>
    <row r="100" spans="1:11" x14ac:dyDescent="0.25">
      <c r="A100" s="159" t="s">
        <v>156</v>
      </c>
      <c r="B100" s="160" t="s">
        <v>135</v>
      </c>
      <c r="C100" s="160" t="s">
        <v>157</v>
      </c>
      <c r="D100" s="6">
        <v>0.28000000000000003</v>
      </c>
      <c r="E100" s="6">
        <v>14484</v>
      </c>
      <c r="F100" s="8"/>
      <c r="G100" s="158">
        <v>4056</v>
      </c>
      <c r="H100" s="165"/>
      <c r="I100" s="8"/>
      <c r="J100" s="165"/>
      <c r="K100" s="165"/>
    </row>
    <row r="101" spans="1:11" x14ac:dyDescent="0.25">
      <c r="A101" s="161"/>
      <c r="B101" s="161"/>
      <c r="C101" s="161"/>
      <c r="D101" s="7" t="s">
        <v>155</v>
      </c>
      <c r="E101" s="8"/>
      <c r="F101" s="8"/>
      <c r="G101" s="161"/>
      <c r="H101" s="161"/>
      <c r="I101" s="8"/>
      <c r="J101" s="161"/>
      <c r="K101" s="161"/>
    </row>
    <row r="102" spans="1:11" x14ac:dyDescent="0.25">
      <c r="A102" s="159" t="s">
        <v>158</v>
      </c>
      <c r="B102" s="160" t="s">
        <v>135</v>
      </c>
      <c r="C102" s="160" t="s">
        <v>159</v>
      </c>
      <c r="D102" s="6">
        <v>0.05</v>
      </c>
      <c r="E102" s="6">
        <v>15406.08</v>
      </c>
      <c r="F102" s="8"/>
      <c r="G102" s="158">
        <v>770</v>
      </c>
      <c r="H102" s="165"/>
      <c r="I102" s="8"/>
      <c r="J102" s="165"/>
      <c r="K102" s="165"/>
    </row>
    <row r="103" spans="1:11" x14ac:dyDescent="0.25">
      <c r="A103" s="161"/>
      <c r="B103" s="161"/>
      <c r="C103" s="161"/>
      <c r="D103" s="7" t="s">
        <v>155</v>
      </c>
      <c r="E103" s="8"/>
      <c r="F103" s="8"/>
      <c r="G103" s="161"/>
      <c r="H103" s="161"/>
      <c r="I103" s="8"/>
      <c r="J103" s="161"/>
      <c r="K103" s="161"/>
    </row>
    <row r="104" spans="1:11" x14ac:dyDescent="0.25">
      <c r="A104" s="159" t="s">
        <v>160</v>
      </c>
      <c r="B104" s="160" t="s">
        <v>135</v>
      </c>
      <c r="C104" s="160" t="s">
        <v>161</v>
      </c>
      <c r="D104" s="6">
        <v>0.53</v>
      </c>
      <c r="E104" s="6">
        <v>8094.72</v>
      </c>
      <c r="F104" s="8"/>
      <c r="G104" s="158">
        <v>4290</v>
      </c>
      <c r="H104" s="165"/>
      <c r="I104" s="8"/>
      <c r="J104" s="165"/>
      <c r="K104" s="165"/>
    </row>
    <row r="105" spans="1:11" x14ac:dyDescent="0.25">
      <c r="A105" s="161"/>
      <c r="B105" s="161"/>
      <c r="C105" s="161"/>
      <c r="D105" s="7" t="s">
        <v>155</v>
      </c>
      <c r="E105" s="8"/>
      <c r="F105" s="8"/>
      <c r="G105" s="161"/>
      <c r="H105" s="161"/>
      <c r="I105" s="8"/>
      <c r="J105" s="161"/>
      <c r="K105" s="161"/>
    </row>
    <row r="106" spans="1:11" x14ac:dyDescent="0.25">
      <c r="A106" s="159" t="s">
        <v>162</v>
      </c>
      <c r="B106" s="160" t="s">
        <v>135</v>
      </c>
      <c r="C106" s="160" t="s">
        <v>163</v>
      </c>
      <c r="D106" s="6">
        <v>2</v>
      </c>
      <c r="E106" s="6">
        <v>1610.58</v>
      </c>
      <c r="F106" s="8"/>
      <c r="G106" s="158">
        <v>3221</v>
      </c>
      <c r="H106" s="165"/>
      <c r="I106" s="8"/>
      <c r="J106" s="165"/>
      <c r="K106" s="165"/>
    </row>
    <row r="107" spans="1:11" x14ac:dyDescent="0.25">
      <c r="A107" s="161"/>
      <c r="B107" s="161"/>
      <c r="C107" s="161"/>
      <c r="D107" s="7" t="s">
        <v>137</v>
      </c>
      <c r="E107" s="8"/>
      <c r="F107" s="8"/>
      <c r="G107" s="161"/>
      <c r="H107" s="161"/>
      <c r="I107" s="8"/>
      <c r="J107" s="161"/>
      <c r="K107" s="161"/>
    </row>
    <row r="108" spans="1:11" x14ac:dyDescent="0.25">
      <c r="A108" s="159" t="s">
        <v>164</v>
      </c>
      <c r="B108" s="160" t="s">
        <v>135</v>
      </c>
      <c r="C108" s="160" t="s">
        <v>165</v>
      </c>
      <c r="D108" s="6">
        <v>9</v>
      </c>
      <c r="E108" s="6">
        <v>2.04</v>
      </c>
      <c r="F108" s="8"/>
      <c r="G108" s="158">
        <v>18</v>
      </c>
      <c r="H108" s="165"/>
      <c r="I108" s="8"/>
      <c r="J108" s="165"/>
      <c r="K108" s="165"/>
    </row>
    <row r="109" spans="1:11" x14ac:dyDescent="0.25">
      <c r="A109" s="161"/>
      <c r="B109" s="161"/>
      <c r="C109" s="161"/>
      <c r="D109" s="7" t="s">
        <v>137</v>
      </c>
      <c r="E109" s="8"/>
      <c r="F109" s="8"/>
      <c r="G109" s="161"/>
      <c r="H109" s="161"/>
      <c r="I109" s="8"/>
      <c r="J109" s="161"/>
      <c r="K109" s="161"/>
    </row>
    <row r="110" spans="1:11" x14ac:dyDescent="0.25">
      <c r="A110" s="159" t="s">
        <v>166</v>
      </c>
      <c r="B110" s="160" t="s">
        <v>135</v>
      </c>
      <c r="C110" s="160" t="s">
        <v>167</v>
      </c>
      <c r="D110" s="6">
        <v>9</v>
      </c>
      <c r="E110" s="6">
        <v>2.04</v>
      </c>
      <c r="F110" s="8"/>
      <c r="G110" s="158">
        <v>18</v>
      </c>
      <c r="H110" s="165"/>
      <c r="I110" s="8"/>
      <c r="J110" s="165"/>
      <c r="K110" s="165"/>
    </row>
    <row r="111" spans="1:11" x14ac:dyDescent="0.25">
      <c r="A111" s="161"/>
      <c r="B111" s="161"/>
      <c r="C111" s="161"/>
      <c r="D111" s="7" t="s">
        <v>137</v>
      </c>
      <c r="E111" s="8"/>
      <c r="F111" s="8"/>
      <c r="G111" s="161"/>
      <c r="H111" s="161"/>
      <c r="I111" s="8"/>
      <c r="J111" s="161"/>
      <c r="K111" s="161"/>
    </row>
    <row r="112" spans="1:11" x14ac:dyDescent="0.25">
      <c r="A112" s="159" t="s">
        <v>168</v>
      </c>
      <c r="B112" s="160" t="s">
        <v>135</v>
      </c>
      <c r="C112" s="160" t="s">
        <v>169</v>
      </c>
      <c r="D112" s="6">
        <v>6</v>
      </c>
      <c r="E112" s="6">
        <v>3.06</v>
      </c>
      <c r="F112" s="8"/>
      <c r="G112" s="158">
        <v>18</v>
      </c>
      <c r="H112" s="165"/>
      <c r="I112" s="8"/>
      <c r="J112" s="165"/>
      <c r="K112" s="165"/>
    </row>
    <row r="113" spans="1:11" x14ac:dyDescent="0.25">
      <c r="A113" s="161"/>
      <c r="B113" s="161"/>
      <c r="C113" s="161"/>
      <c r="D113" s="7" t="s">
        <v>137</v>
      </c>
      <c r="E113" s="8"/>
      <c r="F113" s="8"/>
      <c r="G113" s="161"/>
      <c r="H113" s="161"/>
      <c r="I113" s="8"/>
      <c r="J113" s="161"/>
      <c r="K113" s="161"/>
    </row>
    <row r="114" spans="1:11" x14ac:dyDescent="0.25">
      <c r="A114" s="159" t="s">
        <v>170</v>
      </c>
      <c r="B114" s="160" t="s">
        <v>135</v>
      </c>
      <c r="C114" s="160" t="s">
        <v>171</v>
      </c>
      <c r="D114" s="6">
        <v>18</v>
      </c>
      <c r="E114" s="6">
        <v>3.06</v>
      </c>
      <c r="F114" s="8"/>
      <c r="G114" s="158">
        <v>55</v>
      </c>
      <c r="H114" s="165"/>
      <c r="I114" s="8"/>
      <c r="J114" s="165"/>
      <c r="K114" s="165"/>
    </row>
    <row r="115" spans="1:11" x14ac:dyDescent="0.25">
      <c r="A115" s="161"/>
      <c r="B115" s="161"/>
      <c r="C115" s="161"/>
      <c r="D115" s="7" t="s">
        <v>137</v>
      </c>
      <c r="E115" s="8"/>
      <c r="F115" s="8"/>
      <c r="G115" s="161"/>
      <c r="H115" s="161"/>
      <c r="I115" s="8"/>
      <c r="J115" s="161"/>
      <c r="K115" s="161"/>
    </row>
    <row r="116" spans="1:11" x14ac:dyDescent="0.25">
      <c r="A116" s="159" t="s">
        <v>172</v>
      </c>
      <c r="B116" s="160" t="s">
        <v>135</v>
      </c>
      <c r="C116" s="160" t="s">
        <v>173</v>
      </c>
      <c r="D116" s="6">
        <v>5</v>
      </c>
      <c r="E116" s="6">
        <v>6.12</v>
      </c>
      <c r="F116" s="8"/>
      <c r="G116" s="158">
        <v>31</v>
      </c>
      <c r="H116" s="165"/>
      <c r="I116" s="8"/>
      <c r="J116" s="165"/>
      <c r="K116" s="165"/>
    </row>
    <row r="117" spans="1:11" x14ac:dyDescent="0.25">
      <c r="A117" s="152"/>
      <c r="B117" s="152"/>
      <c r="C117" s="152"/>
      <c r="D117" s="7" t="s">
        <v>137</v>
      </c>
      <c r="E117" s="8"/>
      <c r="F117" s="8"/>
      <c r="G117" s="152"/>
      <c r="H117" s="152"/>
      <c r="I117" s="8"/>
      <c r="J117" s="152"/>
      <c r="K117" s="152"/>
    </row>
    <row r="118" spans="1:11" x14ac:dyDescent="0.25">
      <c r="A118" s="159" t="s">
        <v>174</v>
      </c>
      <c r="B118" s="160" t="s">
        <v>135</v>
      </c>
      <c r="C118" s="160" t="s">
        <v>175</v>
      </c>
      <c r="D118" s="6">
        <v>2</v>
      </c>
      <c r="E118" s="6">
        <v>6.12</v>
      </c>
      <c r="F118" s="8"/>
      <c r="G118" s="158">
        <v>12</v>
      </c>
      <c r="H118" s="165"/>
      <c r="I118" s="8"/>
      <c r="J118" s="165"/>
      <c r="K118" s="165"/>
    </row>
    <row r="119" spans="1:11" x14ac:dyDescent="0.25">
      <c r="A119" s="152"/>
      <c r="B119" s="152"/>
      <c r="C119" s="152"/>
      <c r="D119" s="7" t="s">
        <v>137</v>
      </c>
      <c r="E119" s="8"/>
      <c r="F119" s="8"/>
      <c r="G119" s="152"/>
      <c r="H119" s="152"/>
      <c r="I119" s="8"/>
      <c r="J119" s="152"/>
      <c r="K119" s="152"/>
    </row>
    <row r="120" spans="1:11" x14ac:dyDescent="0.25">
      <c r="A120" s="166" t="s">
        <v>176</v>
      </c>
      <c r="B120" s="167"/>
      <c r="C120" s="167"/>
      <c r="D120" s="167"/>
      <c r="E120" s="167"/>
      <c r="F120" s="168">
        <v>47489</v>
      </c>
      <c r="G120" s="167"/>
      <c r="H120" s="12"/>
      <c r="I120" s="12"/>
      <c r="J120" s="9"/>
      <c r="K120" s="12"/>
    </row>
    <row r="121" spans="1:11" x14ac:dyDescent="0.25">
      <c r="A121" s="169" t="s">
        <v>132</v>
      </c>
      <c r="B121" s="131"/>
      <c r="C121" s="131"/>
      <c r="D121" s="131"/>
      <c r="E121" s="131"/>
      <c r="F121" s="131"/>
      <c r="G121" s="131"/>
      <c r="H121" s="131"/>
      <c r="I121" s="13"/>
      <c r="J121" s="21" t="s">
        <v>132</v>
      </c>
      <c r="K121" s="11" t="s">
        <v>132</v>
      </c>
    </row>
    <row r="122" spans="1:11" x14ac:dyDescent="0.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</row>
    <row r="123" spans="1:11" x14ac:dyDescent="0.25">
      <c r="A123" s="170" t="s">
        <v>177</v>
      </c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</row>
    <row r="124" spans="1:11" x14ac:dyDescent="0.25">
      <c r="A124" s="159" t="s">
        <v>178</v>
      </c>
      <c r="B124" s="160" t="s">
        <v>179</v>
      </c>
      <c r="C124" s="160" t="s">
        <v>180</v>
      </c>
      <c r="D124" s="6">
        <v>1</v>
      </c>
      <c r="E124" s="6">
        <v>5577</v>
      </c>
      <c r="F124" s="8"/>
      <c r="G124" s="158">
        <v>5577</v>
      </c>
      <c r="H124" s="165"/>
      <c r="I124" s="8"/>
      <c r="J124" s="165"/>
      <c r="K124" s="165"/>
    </row>
    <row r="125" spans="1:11" x14ac:dyDescent="0.25">
      <c r="A125" s="152"/>
      <c r="B125" s="152"/>
      <c r="C125" s="152"/>
      <c r="D125" s="7" t="s">
        <v>137</v>
      </c>
      <c r="E125" s="8"/>
      <c r="F125" s="8"/>
      <c r="G125" s="152"/>
      <c r="H125" s="152"/>
      <c r="I125" s="8"/>
      <c r="J125" s="152"/>
      <c r="K125" s="152"/>
    </row>
    <row r="126" spans="1:11" x14ac:dyDescent="0.25">
      <c r="A126" s="159" t="s">
        <v>181</v>
      </c>
      <c r="B126" s="160" t="s">
        <v>179</v>
      </c>
      <c r="C126" s="160" t="s">
        <v>182</v>
      </c>
      <c r="D126" s="6">
        <v>1</v>
      </c>
      <c r="E126" s="6">
        <v>1730.3</v>
      </c>
      <c r="F126" s="8"/>
      <c r="G126" s="158">
        <v>1730</v>
      </c>
      <c r="H126" s="165"/>
      <c r="I126" s="8"/>
      <c r="J126" s="165"/>
      <c r="K126" s="165"/>
    </row>
    <row r="127" spans="1:11" x14ac:dyDescent="0.25">
      <c r="A127" s="161"/>
      <c r="B127" s="161"/>
      <c r="C127" s="161"/>
      <c r="D127" s="7" t="s">
        <v>137</v>
      </c>
      <c r="E127" s="8"/>
      <c r="F127" s="8"/>
      <c r="G127" s="161"/>
      <c r="H127" s="161"/>
      <c r="I127" s="8"/>
      <c r="J127" s="161"/>
      <c r="K127" s="161"/>
    </row>
    <row r="128" spans="1:11" x14ac:dyDescent="0.25">
      <c r="A128" s="159" t="s">
        <v>183</v>
      </c>
      <c r="B128" s="160" t="s">
        <v>179</v>
      </c>
      <c r="C128" s="160" t="s">
        <v>184</v>
      </c>
      <c r="D128" s="6">
        <v>2</v>
      </c>
      <c r="E128" s="6">
        <v>2245.1</v>
      </c>
      <c r="F128" s="8"/>
      <c r="G128" s="158">
        <v>4490</v>
      </c>
      <c r="H128" s="165"/>
      <c r="I128" s="8"/>
      <c r="J128" s="165"/>
      <c r="K128" s="165"/>
    </row>
    <row r="129" spans="1:11" x14ac:dyDescent="0.25">
      <c r="A129" s="161"/>
      <c r="B129" s="161"/>
      <c r="C129" s="161"/>
      <c r="D129" s="7" t="s">
        <v>137</v>
      </c>
      <c r="E129" s="8"/>
      <c r="F129" s="8"/>
      <c r="G129" s="161"/>
      <c r="H129" s="161"/>
      <c r="I129" s="8"/>
      <c r="J129" s="161"/>
      <c r="K129" s="161"/>
    </row>
    <row r="130" spans="1:11" x14ac:dyDescent="0.25">
      <c r="A130" s="159" t="s">
        <v>185</v>
      </c>
      <c r="B130" s="160" t="s">
        <v>179</v>
      </c>
      <c r="C130" s="160" t="s">
        <v>186</v>
      </c>
      <c r="D130" s="6">
        <v>1</v>
      </c>
      <c r="E130" s="6">
        <v>1472.9</v>
      </c>
      <c r="F130" s="8"/>
      <c r="G130" s="158">
        <v>1473</v>
      </c>
      <c r="H130" s="165"/>
      <c r="I130" s="8"/>
      <c r="J130" s="165"/>
      <c r="K130" s="165"/>
    </row>
    <row r="131" spans="1:11" x14ac:dyDescent="0.25">
      <c r="A131" s="161"/>
      <c r="B131" s="161"/>
      <c r="C131" s="161"/>
      <c r="D131" s="7" t="s">
        <v>137</v>
      </c>
      <c r="E131" s="8"/>
      <c r="F131" s="8"/>
      <c r="G131" s="161"/>
      <c r="H131" s="161"/>
      <c r="I131" s="8"/>
      <c r="J131" s="161"/>
      <c r="K131" s="161"/>
    </row>
    <row r="132" spans="1:11" x14ac:dyDescent="0.25">
      <c r="A132" s="159" t="s">
        <v>187</v>
      </c>
      <c r="B132" s="160" t="s">
        <v>179</v>
      </c>
      <c r="C132" s="160" t="s">
        <v>188</v>
      </c>
      <c r="D132" s="6">
        <v>1</v>
      </c>
      <c r="E132" s="6">
        <v>1876.94</v>
      </c>
      <c r="F132" s="8"/>
      <c r="G132" s="158">
        <v>1877</v>
      </c>
      <c r="H132" s="165"/>
      <c r="I132" s="8"/>
      <c r="J132" s="165"/>
      <c r="K132" s="165"/>
    </row>
    <row r="133" spans="1:11" x14ac:dyDescent="0.25">
      <c r="A133" s="161"/>
      <c r="B133" s="161"/>
      <c r="C133" s="161"/>
      <c r="D133" s="7" t="s">
        <v>137</v>
      </c>
      <c r="E133" s="8"/>
      <c r="F133" s="8"/>
      <c r="G133" s="161"/>
      <c r="H133" s="161"/>
      <c r="I133" s="8"/>
      <c r="J133" s="161"/>
      <c r="K133" s="161"/>
    </row>
    <row r="134" spans="1:11" x14ac:dyDescent="0.25">
      <c r="A134" s="159" t="s">
        <v>189</v>
      </c>
      <c r="B134" s="160" t="s">
        <v>179</v>
      </c>
      <c r="C134" s="160" t="s">
        <v>190</v>
      </c>
      <c r="D134" s="6">
        <v>1</v>
      </c>
      <c r="E134" s="6">
        <v>11622</v>
      </c>
      <c r="F134" s="8"/>
      <c r="G134" s="158">
        <v>11622</v>
      </c>
      <c r="H134" s="165"/>
      <c r="I134" s="8"/>
      <c r="J134" s="165"/>
      <c r="K134" s="165"/>
    </row>
    <row r="135" spans="1:11" x14ac:dyDescent="0.25">
      <c r="A135" s="161"/>
      <c r="B135" s="161"/>
      <c r="C135" s="161"/>
      <c r="D135" s="7" t="s">
        <v>137</v>
      </c>
      <c r="E135" s="8"/>
      <c r="F135" s="8"/>
      <c r="G135" s="161"/>
      <c r="H135" s="161"/>
      <c r="I135" s="8"/>
      <c r="J135" s="161"/>
      <c r="K135" s="161"/>
    </row>
    <row r="136" spans="1:11" x14ac:dyDescent="0.25">
      <c r="A136" s="159" t="s">
        <v>191</v>
      </c>
      <c r="B136" s="160" t="s">
        <v>179</v>
      </c>
      <c r="C136" s="160" t="s">
        <v>192</v>
      </c>
      <c r="D136" s="6">
        <v>1</v>
      </c>
      <c r="E136" s="6">
        <v>2815.67</v>
      </c>
      <c r="F136" s="8"/>
      <c r="G136" s="158">
        <v>2816</v>
      </c>
      <c r="H136" s="165"/>
      <c r="I136" s="8"/>
      <c r="J136" s="165"/>
      <c r="K136" s="165"/>
    </row>
    <row r="137" spans="1:11" x14ac:dyDescent="0.25">
      <c r="A137" s="161"/>
      <c r="B137" s="161"/>
      <c r="C137" s="161"/>
      <c r="D137" s="7" t="s">
        <v>137</v>
      </c>
      <c r="E137" s="8"/>
      <c r="F137" s="8"/>
      <c r="G137" s="161"/>
      <c r="H137" s="161"/>
      <c r="I137" s="8"/>
      <c r="J137" s="161"/>
      <c r="K137" s="161"/>
    </row>
    <row r="138" spans="1:11" x14ac:dyDescent="0.25">
      <c r="A138" s="159" t="s">
        <v>193</v>
      </c>
      <c r="B138" s="160" t="s">
        <v>179</v>
      </c>
      <c r="C138" s="160" t="s">
        <v>194</v>
      </c>
      <c r="D138" s="6">
        <v>1</v>
      </c>
      <c r="E138" s="6">
        <v>2155.0100000000002</v>
      </c>
      <c r="F138" s="8"/>
      <c r="G138" s="158">
        <v>2155</v>
      </c>
      <c r="H138" s="165"/>
      <c r="I138" s="8"/>
      <c r="J138" s="165"/>
      <c r="K138" s="165"/>
    </row>
    <row r="139" spans="1:11" x14ac:dyDescent="0.25">
      <c r="A139" s="161"/>
      <c r="B139" s="161"/>
      <c r="C139" s="161"/>
      <c r="D139" s="7" t="s">
        <v>137</v>
      </c>
      <c r="E139" s="8"/>
      <c r="F139" s="8"/>
      <c r="G139" s="161"/>
      <c r="H139" s="161"/>
      <c r="I139" s="8"/>
      <c r="J139" s="161"/>
      <c r="K139" s="161"/>
    </row>
    <row r="140" spans="1:11" x14ac:dyDescent="0.25">
      <c r="A140" s="159" t="s">
        <v>195</v>
      </c>
      <c r="B140" s="160" t="s">
        <v>179</v>
      </c>
      <c r="C140" s="160" t="s">
        <v>196</v>
      </c>
      <c r="D140" s="6">
        <v>16</v>
      </c>
      <c r="E140" s="6">
        <v>227.97</v>
      </c>
      <c r="F140" s="8"/>
      <c r="G140" s="158">
        <v>3648</v>
      </c>
      <c r="H140" s="165"/>
      <c r="I140" s="8"/>
      <c r="J140" s="165"/>
      <c r="K140" s="165"/>
    </row>
    <row r="141" spans="1:11" x14ac:dyDescent="0.25">
      <c r="A141" s="161"/>
      <c r="B141" s="161"/>
      <c r="C141" s="161"/>
      <c r="D141" s="7" t="s">
        <v>137</v>
      </c>
      <c r="E141" s="8"/>
      <c r="F141" s="8"/>
      <c r="G141" s="161"/>
      <c r="H141" s="161"/>
      <c r="I141" s="8"/>
      <c r="J141" s="161"/>
      <c r="K141" s="161"/>
    </row>
    <row r="142" spans="1:11" x14ac:dyDescent="0.25">
      <c r="A142" s="159" t="s">
        <v>197</v>
      </c>
      <c r="B142" s="160" t="s">
        <v>179</v>
      </c>
      <c r="C142" s="160" t="s">
        <v>198</v>
      </c>
      <c r="D142" s="6">
        <v>3</v>
      </c>
      <c r="E142" s="6">
        <v>227.97</v>
      </c>
      <c r="F142" s="8"/>
      <c r="G142" s="158">
        <v>684</v>
      </c>
      <c r="H142" s="165"/>
      <c r="I142" s="8"/>
      <c r="J142" s="165"/>
      <c r="K142" s="165"/>
    </row>
    <row r="143" spans="1:11" x14ac:dyDescent="0.25">
      <c r="A143" s="161"/>
      <c r="B143" s="161"/>
      <c r="C143" s="161"/>
      <c r="D143" s="7" t="s">
        <v>137</v>
      </c>
      <c r="E143" s="8"/>
      <c r="F143" s="8"/>
      <c r="G143" s="161"/>
      <c r="H143" s="161"/>
      <c r="I143" s="8"/>
      <c r="J143" s="161"/>
      <c r="K143" s="161"/>
    </row>
    <row r="144" spans="1:11" x14ac:dyDescent="0.25">
      <c r="A144" s="159" t="s">
        <v>199</v>
      </c>
      <c r="B144" s="160" t="s">
        <v>179</v>
      </c>
      <c r="C144" s="160" t="s">
        <v>200</v>
      </c>
      <c r="D144" s="6">
        <v>2</v>
      </c>
      <c r="E144" s="6">
        <v>1356</v>
      </c>
      <c r="F144" s="8"/>
      <c r="G144" s="158">
        <v>2712</v>
      </c>
      <c r="H144" s="165"/>
      <c r="I144" s="8"/>
      <c r="J144" s="165"/>
      <c r="K144" s="165"/>
    </row>
    <row r="145" spans="1:11" x14ac:dyDescent="0.25">
      <c r="A145" s="161"/>
      <c r="B145" s="161"/>
      <c r="C145" s="161"/>
      <c r="D145" s="7" t="s">
        <v>137</v>
      </c>
      <c r="E145" s="8"/>
      <c r="F145" s="8"/>
      <c r="G145" s="161"/>
      <c r="H145" s="161"/>
      <c r="I145" s="8"/>
      <c r="J145" s="161"/>
      <c r="K145" s="161"/>
    </row>
    <row r="146" spans="1:11" x14ac:dyDescent="0.25">
      <c r="A146" s="159" t="s">
        <v>201</v>
      </c>
      <c r="B146" s="160" t="s">
        <v>179</v>
      </c>
      <c r="C146" s="160" t="s">
        <v>202</v>
      </c>
      <c r="D146" s="6">
        <v>1</v>
      </c>
      <c r="E146" s="6">
        <v>1356</v>
      </c>
      <c r="F146" s="8"/>
      <c r="G146" s="158">
        <v>1356</v>
      </c>
      <c r="H146" s="165"/>
      <c r="I146" s="8"/>
      <c r="J146" s="165"/>
      <c r="K146" s="165"/>
    </row>
    <row r="147" spans="1:11" x14ac:dyDescent="0.25">
      <c r="A147" s="161"/>
      <c r="B147" s="161"/>
      <c r="C147" s="161"/>
      <c r="D147" s="7" t="s">
        <v>137</v>
      </c>
      <c r="E147" s="8"/>
      <c r="F147" s="8"/>
      <c r="G147" s="161"/>
      <c r="H147" s="161"/>
      <c r="I147" s="8"/>
      <c r="J147" s="161"/>
      <c r="K147" s="161"/>
    </row>
    <row r="148" spans="1:11" x14ac:dyDescent="0.25">
      <c r="A148" s="159" t="s">
        <v>203</v>
      </c>
      <c r="B148" s="160" t="s">
        <v>179</v>
      </c>
      <c r="C148" s="160" t="s">
        <v>204</v>
      </c>
      <c r="D148" s="6">
        <v>4</v>
      </c>
      <c r="E148" s="6">
        <v>193.22</v>
      </c>
      <c r="F148" s="8"/>
      <c r="G148" s="158">
        <v>773</v>
      </c>
      <c r="H148" s="165"/>
      <c r="I148" s="8"/>
      <c r="J148" s="165"/>
      <c r="K148" s="165"/>
    </row>
    <row r="149" spans="1:11" x14ac:dyDescent="0.25">
      <c r="A149" s="161"/>
      <c r="B149" s="161"/>
      <c r="C149" s="161"/>
      <c r="D149" s="7" t="s">
        <v>137</v>
      </c>
      <c r="E149" s="8"/>
      <c r="F149" s="8"/>
      <c r="G149" s="161"/>
      <c r="H149" s="161"/>
      <c r="I149" s="8"/>
      <c r="J149" s="161"/>
      <c r="K149" s="161"/>
    </row>
    <row r="150" spans="1:11" x14ac:dyDescent="0.25">
      <c r="A150" s="159" t="s">
        <v>205</v>
      </c>
      <c r="B150" s="160" t="s">
        <v>179</v>
      </c>
      <c r="C150" s="160" t="s">
        <v>206</v>
      </c>
      <c r="D150" s="6">
        <v>1</v>
      </c>
      <c r="E150" s="6">
        <v>193.22</v>
      </c>
      <c r="F150" s="8"/>
      <c r="G150" s="158">
        <v>193</v>
      </c>
      <c r="H150" s="165"/>
      <c r="I150" s="8"/>
      <c r="J150" s="165"/>
      <c r="K150" s="165"/>
    </row>
    <row r="151" spans="1:11" x14ac:dyDescent="0.25">
      <c r="A151" s="161"/>
      <c r="B151" s="161"/>
      <c r="C151" s="161"/>
      <c r="D151" s="7" t="s">
        <v>137</v>
      </c>
      <c r="E151" s="8"/>
      <c r="F151" s="8"/>
      <c r="G151" s="161"/>
      <c r="H151" s="161"/>
      <c r="I151" s="8"/>
      <c r="J151" s="161"/>
      <c r="K151" s="161"/>
    </row>
    <row r="152" spans="1:11" x14ac:dyDescent="0.25">
      <c r="A152" s="159" t="s">
        <v>207</v>
      </c>
      <c r="B152" s="160" t="s">
        <v>179</v>
      </c>
      <c r="C152" s="160" t="s">
        <v>208</v>
      </c>
      <c r="D152" s="6">
        <v>1</v>
      </c>
      <c r="E152" s="6">
        <v>890</v>
      </c>
      <c r="F152" s="8"/>
      <c r="G152" s="158">
        <v>890</v>
      </c>
      <c r="H152" s="165"/>
      <c r="I152" s="8"/>
      <c r="J152" s="165"/>
      <c r="K152" s="165"/>
    </row>
    <row r="153" spans="1:11" x14ac:dyDescent="0.25">
      <c r="A153" s="161"/>
      <c r="B153" s="161"/>
      <c r="C153" s="161"/>
      <c r="D153" s="7" t="s">
        <v>137</v>
      </c>
      <c r="E153" s="8"/>
      <c r="F153" s="8"/>
      <c r="G153" s="161"/>
      <c r="H153" s="161"/>
      <c r="I153" s="8"/>
      <c r="J153" s="161"/>
      <c r="K153" s="161"/>
    </row>
    <row r="154" spans="1:11" x14ac:dyDescent="0.25">
      <c r="A154" s="159" t="s">
        <v>209</v>
      </c>
      <c r="B154" s="160" t="s">
        <v>179</v>
      </c>
      <c r="C154" s="160" t="s">
        <v>210</v>
      </c>
      <c r="D154" s="6">
        <v>1</v>
      </c>
      <c r="E154" s="6">
        <v>890</v>
      </c>
      <c r="F154" s="8"/>
      <c r="G154" s="158">
        <v>890</v>
      </c>
      <c r="H154" s="165"/>
      <c r="I154" s="8"/>
      <c r="J154" s="165"/>
      <c r="K154" s="165"/>
    </row>
    <row r="155" spans="1:11" x14ac:dyDescent="0.25">
      <c r="A155" s="161"/>
      <c r="B155" s="161"/>
      <c r="C155" s="161"/>
      <c r="D155" s="7" t="s">
        <v>137</v>
      </c>
      <c r="E155" s="8"/>
      <c r="F155" s="8"/>
      <c r="G155" s="161"/>
      <c r="H155" s="161"/>
      <c r="I155" s="8"/>
      <c r="J155" s="161"/>
      <c r="K155" s="161"/>
    </row>
    <row r="156" spans="1:11" x14ac:dyDescent="0.25">
      <c r="A156" s="159" t="s">
        <v>211</v>
      </c>
      <c r="B156" s="160" t="s">
        <v>135</v>
      </c>
      <c r="C156" s="160" t="s">
        <v>212</v>
      </c>
      <c r="D156" s="6">
        <v>1</v>
      </c>
      <c r="E156" s="6">
        <v>5400.27</v>
      </c>
      <c r="F156" s="8"/>
      <c r="G156" s="158">
        <v>5400</v>
      </c>
      <c r="H156" s="165"/>
      <c r="I156" s="8"/>
      <c r="J156" s="165"/>
      <c r="K156" s="165"/>
    </row>
    <row r="157" spans="1:11" x14ac:dyDescent="0.25">
      <c r="A157" s="161"/>
      <c r="B157" s="161"/>
      <c r="C157" s="161"/>
      <c r="D157" s="7" t="s">
        <v>137</v>
      </c>
      <c r="E157" s="8"/>
      <c r="F157" s="8"/>
      <c r="G157" s="161"/>
      <c r="H157" s="161"/>
      <c r="I157" s="8"/>
      <c r="J157" s="161"/>
      <c r="K157" s="161"/>
    </row>
    <row r="158" spans="1:11" x14ac:dyDescent="0.25">
      <c r="A158" s="159" t="s">
        <v>213</v>
      </c>
      <c r="B158" s="160" t="s">
        <v>135</v>
      </c>
      <c r="C158" s="160" t="s">
        <v>214</v>
      </c>
      <c r="D158" s="6">
        <v>15</v>
      </c>
      <c r="E158" s="6">
        <v>240</v>
      </c>
      <c r="F158" s="8"/>
      <c r="G158" s="158">
        <v>3600</v>
      </c>
      <c r="H158" s="165"/>
      <c r="I158" s="8"/>
      <c r="J158" s="165"/>
      <c r="K158" s="165"/>
    </row>
    <row r="159" spans="1:11" x14ac:dyDescent="0.25">
      <c r="A159" s="161"/>
      <c r="B159" s="161"/>
      <c r="C159" s="161"/>
      <c r="D159" s="7" t="s">
        <v>137</v>
      </c>
      <c r="E159" s="8"/>
      <c r="F159" s="8"/>
      <c r="G159" s="161"/>
      <c r="H159" s="161"/>
      <c r="I159" s="8"/>
      <c r="J159" s="161"/>
      <c r="K159" s="161"/>
    </row>
    <row r="160" spans="1:11" x14ac:dyDescent="0.25">
      <c r="A160" s="159" t="s">
        <v>215</v>
      </c>
      <c r="B160" s="160" t="s">
        <v>179</v>
      </c>
      <c r="C160" s="160" t="s">
        <v>216</v>
      </c>
      <c r="D160" s="6">
        <v>8</v>
      </c>
      <c r="E160" s="6">
        <v>337</v>
      </c>
      <c r="F160" s="8"/>
      <c r="G160" s="158">
        <v>2696</v>
      </c>
      <c r="H160" s="165"/>
      <c r="I160" s="8"/>
      <c r="J160" s="165"/>
      <c r="K160" s="165"/>
    </row>
    <row r="161" spans="1:11" x14ac:dyDescent="0.25">
      <c r="A161" s="161"/>
      <c r="B161" s="161"/>
      <c r="C161" s="161"/>
      <c r="D161" s="7" t="s">
        <v>137</v>
      </c>
      <c r="E161" s="8"/>
      <c r="F161" s="8"/>
      <c r="G161" s="161"/>
      <c r="H161" s="161"/>
      <c r="I161" s="8"/>
      <c r="J161" s="161"/>
      <c r="K161" s="161"/>
    </row>
    <row r="162" spans="1:11" x14ac:dyDescent="0.25">
      <c r="A162" s="159" t="s">
        <v>217</v>
      </c>
      <c r="B162" s="160" t="s">
        <v>179</v>
      </c>
      <c r="C162" s="160" t="s">
        <v>218</v>
      </c>
      <c r="D162" s="6">
        <v>6</v>
      </c>
      <c r="E162" s="6">
        <v>177.97</v>
      </c>
      <c r="F162" s="8"/>
      <c r="G162" s="158">
        <v>1068</v>
      </c>
      <c r="H162" s="165"/>
      <c r="I162" s="8"/>
      <c r="J162" s="165"/>
      <c r="K162" s="165"/>
    </row>
    <row r="163" spans="1:11" x14ac:dyDescent="0.25">
      <c r="A163" s="161"/>
      <c r="B163" s="161"/>
      <c r="C163" s="161"/>
      <c r="D163" s="7" t="s">
        <v>137</v>
      </c>
      <c r="E163" s="8"/>
      <c r="F163" s="8"/>
      <c r="G163" s="161"/>
      <c r="H163" s="161"/>
      <c r="I163" s="8"/>
      <c r="J163" s="161"/>
      <c r="K163" s="161"/>
    </row>
    <row r="164" spans="1:11" x14ac:dyDescent="0.25">
      <c r="A164" s="159" t="s">
        <v>219</v>
      </c>
      <c r="B164" s="160" t="s">
        <v>179</v>
      </c>
      <c r="C164" s="160" t="s">
        <v>220</v>
      </c>
      <c r="D164" s="6">
        <v>3</v>
      </c>
      <c r="E164" s="6">
        <v>270.33999999999997</v>
      </c>
      <c r="F164" s="8"/>
      <c r="G164" s="158">
        <v>811</v>
      </c>
      <c r="H164" s="165"/>
      <c r="I164" s="8"/>
      <c r="J164" s="165"/>
      <c r="K164" s="165"/>
    </row>
    <row r="165" spans="1:11" x14ac:dyDescent="0.25">
      <c r="A165" s="161"/>
      <c r="B165" s="161"/>
      <c r="C165" s="161"/>
      <c r="D165" s="7" t="s">
        <v>137</v>
      </c>
      <c r="E165" s="8"/>
      <c r="F165" s="8"/>
      <c r="G165" s="161"/>
      <c r="H165" s="161"/>
      <c r="I165" s="8"/>
      <c r="J165" s="161"/>
      <c r="K165" s="161"/>
    </row>
    <row r="166" spans="1:11" x14ac:dyDescent="0.25">
      <c r="A166" s="159" t="s">
        <v>221</v>
      </c>
      <c r="B166" s="160" t="s">
        <v>179</v>
      </c>
      <c r="C166" s="160" t="s">
        <v>222</v>
      </c>
      <c r="D166" s="6">
        <v>1</v>
      </c>
      <c r="E166" s="6">
        <v>1287</v>
      </c>
      <c r="F166" s="8"/>
      <c r="G166" s="158">
        <v>1287</v>
      </c>
      <c r="H166" s="165"/>
      <c r="I166" s="8"/>
      <c r="J166" s="165"/>
      <c r="K166" s="165"/>
    </row>
    <row r="167" spans="1:11" x14ac:dyDescent="0.25">
      <c r="A167" s="161"/>
      <c r="B167" s="161"/>
      <c r="C167" s="161"/>
      <c r="D167" s="7" t="s">
        <v>137</v>
      </c>
      <c r="E167" s="8"/>
      <c r="F167" s="8"/>
      <c r="G167" s="161"/>
      <c r="H167" s="161"/>
      <c r="I167" s="8"/>
      <c r="J167" s="161"/>
      <c r="K167" s="161"/>
    </row>
    <row r="168" spans="1:11" x14ac:dyDescent="0.25">
      <c r="A168" s="159" t="s">
        <v>223</v>
      </c>
      <c r="B168" s="160" t="s">
        <v>135</v>
      </c>
      <c r="C168" s="160" t="s">
        <v>224</v>
      </c>
      <c r="D168" s="6">
        <v>1</v>
      </c>
      <c r="E168" s="6">
        <v>370</v>
      </c>
      <c r="F168" s="8"/>
      <c r="G168" s="158">
        <v>370</v>
      </c>
      <c r="H168" s="165"/>
      <c r="I168" s="8"/>
      <c r="J168" s="165"/>
      <c r="K168" s="165"/>
    </row>
    <row r="169" spans="1:11" x14ac:dyDescent="0.25">
      <c r="A169" s="161"/>
      <c r="B169" s="161"/>
      <c r="C169" s="161"/>
      <c r="D169" s="7" t="s">
        <v>137</v>
      </c>
      <c r="E169" s="8"/>
      <c r="F169" s="8"/>
      <c r="G169" s="161"/>
      <c r="H169" s="161"/>
      <c r="I169" s="8"/>
      <c r="J169" s="161"/>
      <c r="K169" s="161"/>
    </row>
    <row r="170" spans="1:11" x14ac:dyDescent="0.25">
      <c r="A170" s="159" t="s">
        <v>225</v>
      </c>
      <c r="B170" s="160" t="s">
        <v>135</v>
      </c>
      <c r="C170" s="160" t="s">
        <v>226</v>
      </c>
      <c r="D170" s="6">
        <v>3</v>
      </c>
      <c r="E170" s="6">
        <v>1350</v>
      </c>
      <c r="F170" s="8"/>
      <c r="G170" s="158">
        <v>4050</v>
      </c>
      <c r="H170" s="165"/>
      <c r="I170" s="8"/>
      <c r="J170" s="165"/>
      <c r="K170" s="165"/>
    </row>
    <row r="171" spans="1:11" x14ac:dyDescent="0.25">
      <c r="A171" s="161"/>
      <c r="B171" s="161"/>
      <c r="C171" s="161"/>
      <c r="D171" s="7" t="s">
        <v>137</v>
      </c>
      <c r="E171" s="8"/>
      <c r="F171" s="8"/>
      <c r="G171" s="161"/>
      <c r="H171" s="161"/>
      <c r="I171" s="8"/>
      <c r="J171" s="161"/>
      <c r="K171" s="161"/>
    </row>
    <row r="172" spans="1:11" x14ac:dyDescent="0.25">
      <c r="A172" s="166" t="s">
        <v>227</v>
      </c>
      <c r="B172" s="176"/>
      <c r="C172" s="176"/>
      <c r="D172" s="176"/>
      <c r="E172" s="176"/>
      <c r="F172" s="168">
        <v>62168</v>
      </c>
      <c r="G172" s="176"/>
      <c r="H172" s="12"/>
      <c r="I172" s="12"/>
      <c r="J172" s="9"/>
      <c r="K172" s="12"/>
    </row>
    <row r="173" spans="1:11" x14ac:dyDescent="0.25">
      <c r="A173" s="169" t="s">
        <v>132</v>
      </c>
      <c r="B173" s="177"/>
      <c r="C173" s="177"/>
      <c r="D173" s="177"/>
      <c r="E173" s="177"/>
      <c r="F173" s="177"/>
      <c r="G173" s="177"/>
      <c r="H173" s="177"/>
      <c r="I173" s="13"/>
      <c r="J173" s="21" t="s">
        <v>132</v>
      </c>
      <c r="K173" s="11" t="s">
        <v>132</v>
      </c>
    </row>
    <row r="174" spans="1:11" x14ac:dyDescent="0.2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</row>
    <row r="175" spans="1:11" x14ac:dyDescent="0.25">
      <c r="A175" s="171" t="s">
        <v>132</v>
      </c>
      <c r="B175" s="172"/>
      <c r="C175" s="173" t="s">
        <v>228</v>
      </c>
      <c r="D175" s="172"/>
      <c r="E175" s="14" t="s">
        <v>132</v>
      </c>
      <c r="F175" s="174">
        <v>93443</v>
      </c>
      <c r="G175" s="172"/>
      <c r="H175" s="171" t="s">
        <v>132</v>
      </c>
      <c r="I175" s="175"/>
      <c r="J175" s="175"/>
      <c r="K175" s="172"/>
    </row>
    <row r="176" spans="1:11" x14ac:dyDescent="0.25">
      <c r="A176" s="171" t="s">
        <v>132</v>
      </c>
      <c r="B176" s="172"/>
      <c r="C176" s="173" t="s">
        <v>229</v>
      </c>
      <c r="D176" s="172"/>
      <c r="E176" s="14" t="s">
        <v>132</v>
      </c>
      <c r="F176" s="174">
        <v>14550</v>
      </c>
      <c r="G176" s="172"/>
      <c r="H176" s="171" t="s">
        <v>132</v>
      </c>
      <c r="I176" s="175"/>
      <c r="J176" s="175"/>
      <c r="K176" s="172"/>
    </row>
    <row r="177" spans="1:11" x14ac:dyDescent="0.25">
      <c r="A177" s="171" t="s">
        <v>132</v>
      </c>
      <c r="B177" s="172"/>
      <c r="C177" s="173" t="s">
        <v>230</v>
      </c>
      <c r="D177" s="172"/>
      <c r="E177" s="14" t="s">
        <v>132</v>
      </c>
      <c r="F177" s="174">
        <v>3964</v>
      </c>
      <c r="G177" s="172"/>
      <c r="H177" s="171" t="s">
        <v>132</v>
      </c>
      <c r="I177" s="175"/>
      <c r="J177" s="175"/>
      <c r="K177" s="172"/>
    </row>
    <row r="178" spans="1:11" x14ac:dyDescent="0.25">
      <c r="A178" s="171" t="s">
        <v>132</v>
      </c>
      <c r="B178" s="172"/>
      <c r="C178" s="173" t="s">
        <v>231</v>
      </c>
      <c r="D178" s="172"/>
      <c r="E178" s="14" t="s">
        <v>132</v>
      </c>
      <c r="F178" s="174">
        <v>99613</v>
      </c>
      <c r="G178" s="172"/>
      <c r="H178" s="171" t="s">
        <v>132</v>
      </c>
      <c r="I178" s="175"/>
      <c r="J178" s="175"/>
      <c r="K178" s="172"/>
    </row>
    <row r="179" spans="1:11" x14ac:dyDescent="0.25">
      <c r="A179" s="171" t="s">
        <v>132</v>
      </c>
      <c r="B179" s="172"/>
      <c r="C179" s="173" t="s">
        <v>232</v>
      </c>
      <c r="D179" s="172"/>
      <c r="E179" s="14" t="s">
        <v>132</v>
      </c>
      <c r="F179" s="174">
        <v>62168</v>
      </c>
      <c r="G179" s="172"/>
      <c r="H179" s="171" t="s">
        <v>132</v>
      </c>
      <c r="I179" s="175"/>
      <c r="J179" s="175"/>
      <c r="K179" s="172"/>
    </row>
    <row r="180" spans="1:11" x14ac:dyDescent="0.25">
      <c r="A180" s="171" t="s">
        <v>132</v>
      </c>
      <c r="B180" s="172"/>
      <c r="C180" s="173" t="s">
        <v>233</v>
      </c>
      <c r="D180" s="172"/>
      <c r="E180" s="14" t="s">
        <v>234</v>
      </c>
      <c r="F180" s="174">
        <v>5409</v>
      </c>
      <c r="G180" s="172"/>
      <c r="H180" s="171" t="s">
        <v>132</v>
      </c>
      <c r="I180" s="175"/>
      <c r="J180" s="175"/>
      <c r="K180" s="172"/>
    </row>
    <row r="181" spans="1:11" x14ac:dyDescent="0.25">
      <c r="A181" s="171" t="s">
        <v>132</v>
      </c>
      <c r="B181" s="172"/>
      <c r="C181" s="173" t="s">
        <v>235</v>
      </c>
      <c r="D181" s="172"/>
      <c r="E181" s="14" t="s">
        <v>132</v>
      </c>
      <c r="F181" s="174">
        <v>97407</v>
      </c>
      <c r="G181" s="172"/>
      <c r="H181" s="171" t="s">
        <v>132</v>
      </c>
      <c r="I181" s="175"/>
      <c r="J181" s="175"/>
      <c r="K181" s="172"/>
    </row>
    <row r="182" spans="1:11" x14ac:dyDescent="0.25">
      <c r="A182" s="171" t="s">
        <v>132</v>
      </c>
      <c r="B182" s="172"/>
      <c r="C182" s="173" t="s">
        <v>236</v>
      </c>
      <c r="D182" s="172"/>
      <c r="E182" s="14" t="s">
        <v>132</v>
      </c>
      <c r="F182" s="174">
        <v>79677</v>
      </c>
      <c r="G182" s="172"/>
      <c r="H182" s="171" t="s">
        <v>132</v>
      </c>
      <c r="I182" s="175"/>
      <c r="J182" s="175"/>
      <c r="K182" s="172"/>
    </row>
    <row r="183" spans="1:11" x14ac:dyDescent="0.25">
      <c r="A183" s="171" t="s">
        <v>132</v>
      </c>
      <c r="B183" s="172"/>
      <c r="C183" s="173" t="s">
        <v>237</v>
      </c>
      <c r="D183" s="172"/>
      <c r="E183" s="14" t="s">
        <v>132</v>
      </c>
      <c r="F183" s="174">
        <v>47506</v>
      </c>
      <c r="G183" s="172"/>
      <c r="H183" s="171" t="s">
        <v>132</v>
      </c>
      <c r="I183" s="175"/>
      <c r="J183" s="175"/>
      <c r="K183" s="172"/>
    </row>
    <row r="184" spans="1:11" x14ac:dyDescent="0.25">
      <c r="A184" s="171" t="s">
        <v>132</v>
      </c>
      <c r="B184" s="172"/>
      <c r="C184" s="173" t="s">
        <v>238</v>
      </c>
      <c r="D184" s="172"/>
      <c r="E184" s="14" t="s">
        <v>132</v>
      </c>
      <c r="F184" s="174">
        <v>402366</v>
      </c>
      <c r="G184" s="172"/>
      <c r="H184" s="171" t="s">
        <v>132</v>
      </c>
      <c r="I184" s="175"/>
      <c r="J184" s="175"/>
      <c r="K184" s="172"/>
    </row>
    <row r="185" spans="1:11" ht="24" hidden="1" customHeight="1" x14ac:dyDescent="0.25">
      <c r="A185" s="171"/>
      <c r="B185" s="172"/>
      <c r="C185" s="173"/>
      <c r="D185" s="172"/>
      <c r="E185" s="14"/>
      <c r="F185" s="178"/>
      <c r="G185" s="179"/>
      <c r="H185" s="171"/>
      <c r="I185" s="175"/>
      <c r="J185" s="175"/>
      <c r="K185" s="172"/>
    </row>
    <row r="186" spans="1:11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</row>
    <row r="187" spans="1:11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</row>
  </sheetData>
  <mergeCells count="606">
    <mergeCell ref="A184:B184"/>
    <mergeCell ref="C184:D184"/>
    <mergeCell ref="F184:G184"/>
    <mergeCell ref="H184:K184"/>
    <mergeCell ref="A185:B185"/>
    <mergeCell ref="C185:D185"/>
    <mergeCell ref="F185:G185"/>
    <mergeCell ref="H185:K185"/>
    <mergeCell ref="A182:B182"/>
    <mergeCell ref="C182:D182"/>
    <mergeCell ref="F182:G182"/>
    <mergeCell ref="H182:K182"/>
    <mergeCell ref="A183:B183"/>
    <mergeCell ref="C183:D183"/>
    <mergeCell ref="F183:G183"/>
    <mergeCell ref="H183:K183"/>
    <mergeCell ref="A180:B180"/>
    <mergeCell ref="C180:D180"/>
    <mergeCell ref="F180:G180"/>
    <mergeCell ref="H180:K180"/>
    <mergeCell ref="A181:B181"/>
    <mergeCell ref="C181:D181"/>
    <mergeCell ref="F181:G181"/>
    <mergeCell ref="H181:K181"/>
    <mergeCell ref="A178:B178"/>
    <mergeCell ref="C178:D178"/>
    <mergeCell ref="F178:G178"/>
    <mergeCell ref="H178:K178"/>
    <mergeCell ref="A179:B179"/>
    <mergeCell ref="C179:D179"/>
    <mergeCell ref="F179:G179"/>
    <mergeCell ref="H179:K179"/>
    <mergeCell ref="A176:B176"/>
    <mergeCell ref="C176:D176"/>
    <mergeCell ref="F176:G176"/>
    <mergeCell ref="H176:K176"/>
    <mergeCell ref="A177:B177"/>
    <mergeCell ref="C177:D177"/>
    <mergeCell ref="F177:G177"/>
    <mergeCell ref="H177:K177"/>
    <mergeCell ref="A172:E172"/>
    <mergeCell ref="F172:G172"/>
    <mergeCell ref="A173:H173"/>
    <mergeCell ref="A175:B175"/>
    <mergeCell ref="C175:D175"/>
    <mergeCell ref="F175:G175"/>
    <mergeCell ref="H175:K175"/>
    <mergeCell ref="K168:K169"/>
    <mergeCell ref="A170:A171"/>
    <mergeCell ref="B170:B171"/>
    <mergeCell ref="C170:C171"/>
    <mergeCell ref="G170:G171"/>
    <mergeCell ref="H170:H171"/>
    <mergeCell ref="J170:J171"/>
    <mergeCell ref="K170:K171"/>
    <mergeCell ref="A168:A169"/>
    <mergeCell ref="B168:B169"/>
    <mergeCell ref="C168:C169"/>
    <mergeCell ref="G168:G169"/>
    <mergeCell ref="H168:H169"/>
    <mergeCell ref="J168:J169"/>
    <mergeCell ref="K164:K165"/>
    <mergeCell ref="A166:A167"/>
    <mergeCell ref="B166:B167"/>
    <mergeCell ref="C166:C167"/>
    <mergeCell ref="G166:G167"/>
    <mergeCell ref="H166:H167"/>
    <mergeCell ref="J166:J167"/>
    <mergeCell ref="K166:K167"/>
    <mergeCell ref="A164:A165"/>
    <mergeCell ref="B164:B165"/>
    <mergeCell ref="C164:C165"/>
    <mergeCell ref="G164:G165"/>
    <mergeCell ref="H164:H165"/>
    <mergeCell ref="J164:J165"/>
    <mergeCell ref="K160:K161"/>
    <mergeCell ref="A162:A163"/>
    <mergeCell ref="B162:B163"/>
    <mergeCell ref="C162:C163"/>
    <mergeCell ref="G162:G163"/>
    <mergeCell ref="H162:H163"/>
    <mergeCell ref="J162:J163"/>
    <mergeCell ref="K162:K163"/>
    <mergeCell ref="A160:A161"/>
    <mergeCell ref="B160:B161"/>
    <mergeCell ref="C160:C161"/>
    <mergeCell ref="G160:G161"/>
    <mergeCell ref="H160:H161"/>
    <mergeCell ref="J160:J161"/>
    <mergeCell ref="K156:K157"/>
    <mergeCell ref="A158:A159"/>
    <mergeCell ref="B158:B159"/>
    <mergeCell ref="C158:C159"/>
    <mergeCell ref="G158:G159"/>
    <mergeCell ref="H158:H159"/>
    <mergeCell ref="J158:J159"/>
    <mergeCell ref="K158:K159"/>
    <mergeCell ref="A156:A157"/>
    <mergeCell ref="B156:B157"/>
    <mergeCell ref="C156:C157"/>
    <mergeCell ref="G156:G157"/>
    <mergeCell ref="H156:H157"/>
    <mergeCell ref="J156:J157"/>
    <mergeCell ref="K152:K153"/>
    <mergeCell ref="A154:A155"/>
    <mergeCell ref="B154:B155"/>
    <mergeCell ref="C154:C155"/>
    <mergeCell ref="G154:G155"/>
    <mergeCell ref="H154:H155"/>
    <mergeCell ref="J154:J155"/>
    <mergeCell ref="K154:K155"/>
    <mergeCell ref="A152:A153"/>
    <mergeCell ref="B152:B153"/>
    <mergeCell ref="C152:C153"/>
    <mergeCell ref="G152:G153"/>
    <mergeCell ref="H152:H153"/>
    <mergeCell ref="J152:J153"/>
    <mergeCell ref="K148:K149"/>
    <mergeCell ref="A150:A151"/>
    <mergeCell ref="B150:B151"/>
    <mergeCell ref="C150:C151"/>
    <mergeCell ref="G150:G151"/>
    <mergeCell ref="H150:H151"/>
    <mergeCell ref="J150:J151"/>
    <mergeCell ref="K150:K151"/>
    <mergeCell ref="A148:A149"/>
    <mergeCell ref="B148:B149"/>
    <mergeCell ref="C148:C149"/>
    <mergeCell ref="G148:G149"/>
    <mergeCell ref="H148:H149"/>
    <mergeCell ref="J148:J149"/>
    <mergeCell ref="K144:K145"/>
    <mergeCell ref="A146:A147"/>
    <mergeCell ref="B146:B147"/>
    <mergeCell ref="C146:C147"/>
    <mergeCell ref="G146:G147"/>
    <mergeCell ref="H146:H147"/>
    <mergeCell ref="J146:J147"/>
    <mergeCell ref="K146:K147"/>
    <mergeCell ref="A144:A145"/>
    <mergeCell ref="B144:B145"/>
    <mergeCell ref="C144:C145"/>
    <mergeCell ref="G144:G145"/>
    <mergeCell ref="H144:H145"/>
    <mergeCell ref="J144:J145"/>
    <mergeCell ref="K140:K141"/>
    <mergeCell ref="A142:A143"/>
    <mergeCell ref="B142:B143"/>
    <mergeCell ref="C142:C143"/>
    <mergeCell ref="G142:G143"/>
    <mergeCell ref="H142:H143"/>
    <mergeCell ref="J142:J143"/>
    <mergeCell ref="K142:K143"/>
    <mergeCell ref="A140:A141"/>
    <mergeCell ref="B140:B141"/>
    <mergeCell ref="C140:C141"/>
    <mergeCell ref="G140:G141"/>
    <mergeCell ref="H140:H141"/>
    <mergeCell ref="J140:J141"/>
    <mergeCell ref="K136:K137"/>
    <mergeCell ref="A138:A139"/>
    <mergeCell ref="B138:B139"/>
    <mergeCell ref="C138:C139"/>
    <mergeCell ref="G138:G139"/>
    <mergeCell ref="H138:H139"/>
    <mergeCell ref="J138:J139"/>
    <mergeCell ref="K138:K139"/>
    <mergeCell ref="A136:A137"/>
    <mergeCell ref="B136:B137"/>
    <mergeCell ref="C136:C137"/>
    <mergeCell ref="G136:G137"/>
    <mergeCell ref="H136:H137"/>
    <mergeCell ref="J136:J137"/>
    <mergeCell ref="K132:K133"/>
    <mergeCell ref="A134:A135"/>
    <mergeCell ref="B134:B135"/>
    <mergeCell ref="C134:C135"/>
    <mergeCell ref="G134:G135"/>
    <mergeCell ref="H134:H135"/>
    <mergeCell ref="J134:J135"/>
    <mergeCell ref="K134:K135"/>
    <mergeCell ref="A132:A133"/>
    <mergeCell ref="B132:B133"/>
    <mergeCell ref="C132:C133"/>
    <mergeCell ref="G132:G133"/>
    <mergeCell ref="H132:H133"/>
    <mergeCell ref="J132:J133"/>
    <mergeCell ref="A126:A127"/>
    <mergeCell ref="B126:B127"/>
    <mergeCell ref="C126:C127"/>
    <mergeCell ref="G126:G127"/>
    <mergeCell ref="H126:H127"/>
    <mergeCell ref="J126:J127"/>
    <mergeCell ref="K126:K127"/>
    <mergeCell ref="K128:K129"/>
    <mergeCell ref="A130:A131"/>
    <mergeCell ref="B130:B131"/>
    <mergeCell ref="C130:C131"/>
    <mergeCell ref="G130:G131"/>
    <mergeCell ref="H130:H131"/>
    <mergeCell ref="J130:J131"/>
    <mergeCell ref="K130:K131"/>
    <mergeCell ref="A128:A129"/>
    <mergeCell ref="B128:B129"/>
    <mergeCell ref="C128:C129"/>
    <mergeCell ref="G128:G129"/>
    <mergeCell ref="H128:H129"/>
    <mergeCell ref="J128:J129"/>
    <mergeCell ref="K118:K119"/>
    <mergeCell ref="A120:E120"/>
    <mergeCell ref="F120:G120"/>
    <mergeCell ref="A121:H121"/>
    <mergeCell ref="A123:K123"/>
    <mergeCell ref="A124:A125"/>
    <mergeCell ref="B124:B125"/>
    <mergeCell ref="C124:C125"/>
    <mergeCell ref="G124:G125"/>
    <mergeCell ref="H124:H125"/>
    <mergeCell ref="A118:A119"/>
    <mergeCell ref="B118:B119"/>
    <mergeCell ref="C118:C119"/>
    <mergeCell ref="G118:G119"/>
    <mergeCell ref="H118:H119"/>
    <mergeCell ref="J118:J119"/>
    <mergeCell ref="J124:J125"/>
    <mergeCell ref="K124:K125"/>
    <mergeCell ref="K114:K115"/>
    <mergeCell ref="A116:A117"/>
    <mergeCell ref="B116:B117"/>
    <mergeCell ref="C116:C117"/>
    <mergeCell ref="G116:G117"/>
    <mergeCell ref="H116:H117"/>
    <mergeCell ref="J116:J117"/>
    <mergeCell ref="K116:K117"/>
    <mergeCell ref="A114:A115"/>
    <mergeCell ref="B114:B115"/>
    <mergeCell ref="C114:C115"/>
    <mergeCell ref="G114:G115"/>
    <mergeCell ref="H114:H115"/>
    <mergeCell ref="J114:J115"/>
    <mergeCell ref="K110:K111"/>
    <mergeCell ref="A112:A113"/>
    <mergeCell ref="B112:B113"/>
    <mergeCell ref="C112:C113"/>
    <mergeCell ref="G112:G113"/>
    <mergeCell ref="H112:H113"/>
    <mergeCell ref="J112:J113"/>
    <mergeCell ref="K112:K113"/>
    <mergeCell ref="A110:A111"/>
    <mergeCell ref="B110:B111"/>
    <mergeCell ref="C110:C111"/>
    <mergeCell ref="G110:G111"/>
    <mergeCell ref="H110:H111"/>
    <mergeCell ref="J110:J111"/>
    <mergeCell ref="K106:K107"/>
    <mergeCell ref="A108:A109"/>
    <mergeCell ref="B108:B109"/>
    <mergeCell ref="C108:C109"/>
    <mergeCell ref="G108:G109"/>
    <mergeCell ref="H108:H109"/>
    <mergeCell ref="J108:J109"/>
    <mergeCell ref="K108:K109"/>
    <mergeCell ref="A106:A107"/>
    <mergeCell ref="B106:B107"/>
    <mergeCell ref="C106:C107"/>
    <mergeCell ref="G106:G107"/>
    <mergeCell ref="H106:H107"/>
    <mergeCell ref="J106:J107"/>
    <mergeCell ref="K102:K103"/>
    <mergeCell ref="A104:A105"/>
    <mergeCell ref="B104:B105"/>
    <mergeCell ref="C104:C105"/>
    <mergeCell ref="G104:G105"/>
    <mergeCell ref="H104:H105"/>
    <mergeCell ref="J104:J105"/>
    <mergeCell ref="K104:K105"/>
    <mergeCell ref="A102:A103"/>
    <mergeCell ref="B102:B103"/>
    <mergeCell ref="C102:C103"/>
    <mergeCell ref="G102:G103"/>
    <mergeCell ref="H102:H103"/>
    <mergeCell ref="J102:J103"/>
    <mergeCell ref="K98:K99"/>
    <mergeCell ref="A100:A101"/>
    <mergeCell ref="B100:B101"/>
    <mergeCell ref="C100:C101"/>
    <mergeCell ref="G100:G101"/>
    <mergeCell ref="H100:H101"/>
    <mergeCell ref="J100:J101"/>
    <mergeCell ref="K100:K101"/>
    <mergeCell ref="A98:A99"/>
    <mergeCell ref="B98:B99"/>
    <mergeCell ref="C98:C99"/>
    <mergeCell ref="G98:G99"/>
    <mergeCell ref="H98:H99"/>
    <mergeCell ref="J98:J99"/>
    <mergeCell ref="K94:K95"/>
    <mergeCell ref="A96:A97"/>
    <mergeCell ref="B96:B97"/>
    <mergeCell ref="C96:C97"/>
    <mergeCell ref="G96:G97"/>
    <mergeCell ref="H96:H97"/>
    <mergeCell ref="J96:J97"/>
    <mergeCell ref="K96:K97"/>
    <mergeCell ref="A94:A95"/>
    <mergeCell ref="B94:B95"/>
    <mergeCell ref="C94:C95"/>
    <mergeCell ref="G94:G95"/>
    <mergeCell ref="H94:H95"/>
    <mergeCell ref="J94:J95"/>
    <mergeCell ref="K90:K91"/>
    <mergeCell ref="A92:A93"/>
    <mergeCell ref="B92:B93"/>
    <mergeCell ref="C92:C93"/>
    <mergeCell ref="G92:G93"/>
    <mergeCell ref="H92:H93"/>
    <mergeCell ref="J92:J93"/>
    <mergeCell ref="K92:K93"/>
    <mergeCell ref="A90:A91"/>
    <mergeCell ref="B90:B91"/>
    <mergeCell ref="C90:C91"/>
    <mergeCell ref="G90:G91"/>
    <mergeCell ref="H90:H91"/>
    <mergeCell ref="J90:J91"/>
    <mergeCell ref="K86:K87"/>
    <mergeCell ref="A88:A89"/>
    <mergeCell ref="B88:B89"/>
    <mergeCell ref="C88:C89"/>
    <mergeCell ref="G88:G89"/>
    <mergeCell ref="H88:H89"/>
    <mergeCell ref="J88:J89"/>
    <mergeCell ref="K88:K89"/>
    <mergeCell ref="A86:A87"/>
    <mergeCell ref="B86:B87"/>
    <mergeCell ref="C86:C87"/>
    <mergeCell ref="G86:G87"/>
    <mergeCell ref="H86:H87"/>
    <mergeCell ref="J86:J87"/>
    <mergeCell ref="K82:K83"/>
    <mergeCell ref="A84:A85"/>
    <mergeCell ref="B84:B85"/>
    <mergeCell ref="C84:C85"/>
    <mergeCell ref="G84:G85"/>
    <mergeCell ref="H84:H85"/>
    <mergeCell ref="J84:J85"/>
    <mergeCell ref="K84:K85"/>
    <mergeCell ref="A78:E78"/>
    <mergeCell ref="F78:G78"/>
    <mergeCell ref="A79:H79"/>
    <mergeCell ref="A81:K81"/>
    <mergeCell ref="A82:A83"/>
    <mergeCell ref="B82:B83"/>
    <mergeCell ref="C82:C83"/>
    <mergeCell ref="G82:G83"/>
    <mergeCell ref="H82:H83"/>
    <mergeCell ref="J82:J83"/>
    <mergeCell ref="K74:K75"/>
    <mergeCell ref="A76:A77"/>
    <mergeCell ref="B76:B77"/>
    <mergeCell ref="C76:C77"/>
    <mergeCell ref="G76:G77"/>
    <mergeCell ref="H76:H77"/>
    <mergeCell ref="J76:J77"/>
    <mergeCell ref="K76:K77"/>
    <mergeCell ref="A74:A75"/>
    <mergeCell ref="B74:B75"/>
    <mergeCell ref="C74:C75"/>
    <mergeCell ref="G74:G75"/>
    <mergeCell ref="H74:H75"/>
    <mergeCell ref="J74:J75"/>
    <mergeCell ref="K70:K71"/>
    <mergeCell ref="A72:A73"/>
    <mergeCell ref="B72:B73"/>
    <mergeCell ref="C72:C73"/>
    <mergeCell ref="G72:G73"/>
    <mergeCell ref="H72:H73"/>
    <mergeCell ref="J72:J73"/>
    <mergeCell ref="K72:K73"/>
    <mergeCell ref="A70:A71"/>
    <mergeCell ref="B70:B71"/>
    <mergeCell ref="C70:C71"/>
    <mergeCell ref="G70:G71"/>
    <mergeCell ref="H70:H71"/>
    <mergeCell ref="J70:J71"/>
    <mergeCell ref="K66:K67"/>
    <mergeCell ref="A68:A69"/>
    <mergeCell ref="B68:B69"/>
    <mergeCell ref="C68:C69"/>
    <mergeCell ref="G68:G69"/>
    <mergeCell ref="H68:H69"/>
    <mergeCell ref="J68:J69"/>
    <mergeCell ref="K68:K69"/>
    <mergeCell ref="A66:A67"/>
    <mergeCell ref="B66:B67"/>
    <mergeCell ref="C66:C67"/>
    <mergeCell ref="G66:G67"/>
    <mergeCell ref="H66:H67"/>
    <mergeCell ref="J66:J67"/>
    <mergeCell ref="K62:K63"/>
    <mergeCell ref="A64:A65"/>
    <mergeCell ref="B64:B65"/>
    <mergeCell ref="C64:C65"/>
    <mergeCell ref="G64:G65"/>
    <mergeCell ref="H64:H65"/>
    <mergeCell ref="J64:J65"/>
    <mergeCell ref="K64:K65"/>
    <mergeCell ref="A62:A63"/>
    <mergeCell ref="B62:B63"/>
    <mergeCell ref="C62:C63"/>
    <mergeCell ref="G62:G63"/>
    <mergeCell ref="H62:H63"/>
    <mergeCell ref="J62:J63"/>
    <mergeCell ref="K58:K59"/>
    <mergeCell ref="A60:A61"/>
    <mergeCell ref="B60:B61"/>
    <mergeCell ref="C60:C61"/>
    <mergeCell ref="G60:G61"/>
    <mergeCell ref="H60:H61"/>
    <mergeCell ref="J60:J61"/>
    <mergeCell ref="K60:K61"/>
    <mergeCell ref="A58:A59"/>
    <mergeCell ref="B58:B59"/>
    <mergeCell ref="C58:C59"/>
    <mergeCell ref="G58:G59"/>
    <mergeCell ref="H58:H59"/>
    <mergeCell ref="J58:J59"/>
    <mergeCell ref="K54:K55"/>
    <mergeCell ref="A56:A57"/>
    <mergeCell ref="B56:B57"/>
    <mergeCell ref="C56:C57"/>
    <mergeCell ref="G56:G57"/>
    <mergeCell ref="H56:H57"/>
    <mergeCell ref="J56:J57"/>
    <mergeCell ref="K56:K57"/>
    <mergeCell ref="A54:A55"/>
    <mergeCell ref="B54:B55"/>
    <mergeCell ref="C54:C55"/>
    <mergeCell ref="G54:G55"/>
    <mergeCell ref="H54:H55"/>
    <mergeCell ref="J54:J55"/>
    <mergeCell ref="K50:K51"/>
    <mergeCell ref="A52:A53"/>
    <mergeCell ref="B52:B53"/>
    <mergeCell ref="C52:C53"/>
    <mergeCell ref="G52:G53"/>
    <mergeCell ref="H52:H53"/>
    <mergeCell ref="J52:J53"/>
    <mergeCell ref="K52:K53"/>
    <mergeCell ref="A50:A51"/>
    <mergeCell ref="B50:B51"/>
    <mergeCell ref="C50:C51"/>
    <mergeCell ref="G50:G51"/>
    <mergeCell ref="H50:H51"/>
    <mergeCell ref="J50:J51"/>
    <mergeCell ref="K46:K47"/>
    <mergeCell ref="A48:A49"/>
    <mergeCell ref="B48:B49"/>
    <mergeCell ref="C48:C49"/>
    <mergeCell ref="G48:G49"/>
    <mergeCell ref="H48:H49"/>
    <mergeCell ref="J48:J49"/>
    <mergeCell ref="K48:K49"/>
    <mergeCell ref="A46:A47"/>
    <mergeCell ref="B46:B47"/>
    <mergeCell ref="C46:C47"/>
    <mergeCell ref="G46:G47"/>
    <mergeCell ref="H46:H47"/>
    <mergeCell ref="J46:J47"/>
    <mergeCell ref="K42:K43"/>
    <mergeCell ref="A44:A45"/>
    <mergeCell ref="B44:B45"/>
    <mergeCell ref="C44:C45"/>
    <mergeCell ref="G44:G45"/>
    <mergeCell ref="H44:H45"/>
    <mergeCell ref="J44:J45"/>
    <mergeCell ref="K44:K45"/>
    <mergeCell ref="A42:A43"/>
    <mergeCell ref="B42:B43"/>
    <mergeCell ref="C42:C43"/>
    <mergeCell ref="G42:G43"/>
    <mergeCell ref="H42:H43"/>
    <mergeCell ref="J42:J43"/>
    <mergeCell ref="K38:K39"/>
    <mergeCell ref="A40:A41"/>
    <mergeCell ref="B40:B41"/>
    <mergeCell ref="C40:C41"/>
    <mergeCell ref="G40:G41"/>
    <mergeCell ref="H40:H41"/>
    <mergeCell ref="J40:J41"/>
    <mergeCell ref="K40:K41"/>
    <mergeCell ref="A38:A39"/>
    <mergeCell ref="B38:B39"/>
    <mergeCell ref="C38:C39"/>
    <mergeCell ref="G38:G39"/>
    <mergeCell ref="H38:H39"/>
    <mergeCell ref="J38:J39"/>
    <mergeCell ref="K34:K35"/>
    <mergeCell ref="A36:A37"/>
    <mergeCell ref="B36:B37"/>
    <mergeCell ref="C36:C37"/>
    <mergeCell ref="G36:G37"/>
    <mergeCell ref="H36:H37"/>
    <mergeCell ref="J36:J37"/>
    <mergeCell ref="K36:K37"/>
    <mergeCell ref="A34:A35"/>
    <mergeCell ref="B34:B35"/>
    <mergeCell ref="C34:C35"/>
    <mergeCell ref="G34:G35"/>
    <mergeCell ref="H34:H35"/>
    <mergeCell ref="J34:J35"/>
    <mergeCell ref="K30:K31"/>
    <mergeCell ref="A32:A33"/>
    <mergeCell ref="B32:B33"/>
    <mergeCell ref="C32:C33"/>
    <mergeCell ref="G32:G33"/>
    <mergeCell ref="H32:H33"/>
    <mergeCell ref="J32:J33"/>
    <mergeCell ref="K32:K33"/>
    <mergeCell ref="A30:A31"/>
    <mergeCell ref="B30:B31"/>
    <mergeCell ref="C30:C31"/>
    <mergeCell ref="G30:G31"/>
    <mergeCell ref="H30:H31"/>
    <mergeCell ref="J30:J31"/>
    <mergeCell ref="K26:K27"/>
    <mergeCell ref="A28:A29"/>
    <mergeCell ref="B28:B29"/>
    <mergeCell ref="C28:C29"/>
    <mergeCell ref="G28:G29"/>
    <mergeCell ref="H28:H29"/>
    <mergeCell ref="J28:J29"/>
    <mergeCell ref="K28:K29"/>
    <mergeCell ref="A26:A27"/>
    <mergeCell ref="B26:B27"/>
    <mergeCell ref="C26:C27"/>
    <mergeCell ref="G26:G27"/>
    <mergeCell ref="H26:H27"/>
    <mergeCell ref="J26:J27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J20:J21"/>
    <mergeCell ref="K20:K21"/>
    <mergeCell ref="A18:A19"/>
    <mergeCell ref="B18:B19"/>
    <mergeCell ref="C18:C19"/>
    <mergeCell ref="G18:G19"/>
    <mergeCell ref="H18:H19"/>
    <mergeCell ref="J18:J19"/>
    <mergeCell ref="K14:K15"/>
    <mergeCell ref="A16:A17"/>
    <mergeCell ref="B16:B17"/>
    <mergeCell ref="C16:C17"/>
    <mergeCell ref="G16:G17"/>
    <mergeCell ref="H16:H17"/>
    <mergeCell ref="J16:J17"/>
    <mergeCell ref="K16:K17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A5:C5"/>
    <mergeCell ref="D5:E5"/>
    <mergeCell ref="F5:K5"/>
    <mergeCell ref="A6:C6"/>
    <mergeCell ref="D6:E6"/>
    <mergeCell ref="F6:K6"/>
    <mergeCell ref="A1:I1"/>
    <mergeCell ref="J1:K1"/>
    <mergeCell ref="A2:K2"/>
    <mergeCell ref="A3:K3"/>
    <mergeCell ref="A4:B4"/>
    <mergeCell ref="C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</vt:lpstr>
      <vt:lpstr>ЛС (объект-аналог)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2022-10-19T08:43:06Z</dcterms:modified>
</cp:coreProperties>
</file>